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竣工" sheetId="1" r:id="rId1"/>
  </sheets>
  <definedNames>
    <definedName name="_xlnm._FilterDatabase" localSheetId="0" hidden="1">'竣工'!$A$1:$N$173</definedName>
  </definedNames>
  <calcPr fullCalcOnLoad="1"/>
</workbook>
</file>

<file path=xl/sharedStrings.xml><?xml version="1.0" encoding="utf-8"?>
<sst xmlns="http://schemas.openxmlformats.org/spreadsheetml/2006/main" count="1427" uniqueCount="830">
  <si>
    <t>附件3</t>
  </si>
  <si>
    <t>2020年第一批自治区层面统筹推进重大项目（竣工投产）进度目标责任表</t>
  </si>
  <si>
    <t>金额单位：万元</t>
  </si>
  <si>
    <t>序号</t>
  </si>
  <si>
    <t>项目名称</t>
  </si>
  <si>
    <t>项目代码</t>
  </si>
  <si>
    <t>产业类别</t>
  </si>
  <si>
    <t>主要建设内容及规模</t>
  </si>
  <si>
    <t>建设起至年限</t>
  </si>
  <si>
    <t>资金来源</t>
  </si>
  <si>
    <t>总投资</t>
  </si>
  <si>
    <t>截至2019年底累计完成投资</t>
  </si>
  <si>
    <t>截至2019年底工程进展情况</t>
  </si>
  <si>
    <t>2020年计划投资</t>
  </si>
  <si>
    <t>计划竣工月份</t>
  </si>
  <si>
    <t>项目业主</t>
  </si>
  <si>
    <t>责任单位</t>
  </si>
  <si>
    <t>全区</t>
  </si>
  <si>
    <t>南宁市</t>
  </si>
  <si>
    <t>小计</t>
  </si>
  <si>
    <t>南宁轨道交通2号线东延工程（玉洞-坛兴村）</t>
  </si>
  <si>
    <t>2017-450114-54-01-002679</t>
  </si>
  <si>
    <t>城市轨道交通</t>
  </si>
  <si>
    <t>全长6.3公里；设车站5座，均为地下站，其中换乘站1座（平乐大道站），与3号线换乘；设停车场1处，主变1座</t>
  </si>
  <si>
    <t>2017-2020</t>
  </si>
  <si>
    <t>财政拨款银行贷款
业主自筹</t>
  </si>
  <si>
    <t>土方开挖、主体结构、盾构区间、附属工程完成100%，机电安装及装修30%</t>
  </si>
  <si>
    <t>12月</t>
  </si>
  <si>
    <t>南宁轨道交通集团有限责任公司</t>
  </si>
  <si>
    <t>南宁市人民政府</t>
  </si>
  <si>
    <t>南宁市陈村水厂三期工程</t>
  </si>
  <si>
    <t>2017-450111-50-01-025032</t>
  </si>
  <si>
    <t>供水工程</t>
  </si>
  <si>
    <t>陈村水厂三期净水工程、三期原水输水管及对原有一、二期工程的更新改造工程；新建规模为20万立方米/天，新建后陈村水厂规模达到60万立方米/天</t>
  </si>
  <si>
    <t>2018-2020</t>
  </si>
  <si>
    <t>业主自筹</t>
  </si>
  <si>
    <t>完成主体工程建设</t>
  </si>
  <si>
    <t>9月</t>
  </si>
  <si>
    <t>广西绿城水务股份有限公司</t>
  </si>
  <si>
    <t>朝阳溪污水处理厂一期工程</t>
  </si>
  <si>
    <t>2018-450111-77-02-041749</t>
  </si>
  <si>
    <t>污水处理</t>
  </si>
  <si>
    <t>拟建污水处理厂1座，规模10万m³/d处理构筑物，出水标准一级A</t>
  </si>
  <si>
    <t>2019-2020</t>
  </si>
  <si>
    <t>完成主体施工</t>
  </si>
  <si>
    <t>南宁市茅桥水质净化厂</t>
  </si>
  <si>
    <t>2019-450103-46-02-000234</t>
  </si>
  <si>
    <t>建设污水处理厂1座，规模10万m³/d</t>
  </si>
  <si>
    <t>完成基础底板</t>
  </si>
  <si>
    <t>南宁教育园区基础设施建设项目（二期）</t>
  </si>
  <si>
    <t>2019-450122-48-01-032189</t>
  </si>
  <si>
    <t>其他市政基础设施</t>
  </si>
  <si>
    <t>主干路网含经二路、经四路、经六路支路、经七路、经十一路、纬一路及长庆路西段，共7条，道路总长约13公里</t>
  </si>
  <si>
    <t>财政拨款银行贷款</t>
  </si>
  <si>
    <t>1.经四路：已完成全线3000米施工内容，已开放交通；
2.纬一路：已竣工；
3.经七路：完成900米路面施工；
4.经六路支路：通车600米；
5.经十一路：已完成1700米路面施工，完成1700米绿化、路灯及人行道工程施工；
6.长庆路西段：已完成1200米路基施工及1000米排水工程施工，完成400米级配层施工；
7.经二路：已完成1372米排水管道及路床调整,完成200米级配层施工</t>
  </si>
  <si>
    <t>广西武鸣乾鸣投资发展有限责任公司
广西武鸣东翰投资发展有限责任公司</t>
  </si>
  <si>
    <t>宾阳双桥风力发电场</t>
  </si>
  <si>
    <t>2017-450126-44-02-022183</t>
  </si>
  <si>
    <t>新能源</t>
  </si>
  <si>
    <t>总装机容量5万千瓦时</t>
  </si>
  <si>
    <t>1.场内道路(道路总长15.86km)：道路路基施工完成15.57公里，完成约98.1%；
2.风机平台施工(共24基):平台完成23基，基坑开挖完成21基，基础浇筑完成20基；
3.集电线路铁塔基础开挖完成19基，浇筑完成18基，组塔14基，架线2.217km，电缆敷设6.689km；
4.升压站设备基础浇筑完成100%，预制舱已全部就位，电缆工程完成95%；
5.送出线路铁塔基础开挖完成47基，浇筑完成47基，组塔47基，架线14.122km</t>
  </si>
  <si>
    <t>国家电投广西宾阳新能源发电有限责任公司</t>
  </si>
  <si>
    <t>南宁·肉禽集散中心项目</t>
  </si>
  <si>
    <t>2016-450105-59-03-000170</t>
  </si>
  <si>
    <t>商贸流通</t>
  </si>
  <si>
    <t>建设市场交易中心、冷链仓储、展示楼（电子交易结算平台）等，总建筑面积13.4 万平方米</t>
  </si>
  <si>
    <t>1-6号楼完成主体建设及装修，7-10号楼完成主体建设，正在进行内部装修</t>
  </si>
  <si>
    <t>广西清川农贸市场开发有限公司</t>
  </si>
  <si>
    <t>中新南宁国际物流园（一期）</t>
  </si>
  <si>
    <t>2019-45111-59-03-034135</t>
  </si>
  <si>
    <t>建设GSP医药高标仓储、医药冷链仓储、保税加工仓储、智慧物流仓储等，总建筑面积约30万平方米</t>
  </si>
  <si>
    <t>主体封顶</t>
  </si>
  <si>
    <t>广西新中产业投资有限公司</t>
  </si>
  <si>
    <t>南宁市羁押中心项目</t>
  </si>
  <si>
    <t>2017-450100-91-01-000233</t>
  </si>
  <si>
    <t>公安系统</t>
  </si>
  <si>
    <t>建设第二、三、四看守所，武警中队营房，安康医院，预审监管支队业务技术用房，警犬训练基地等，总建筑面积14.4万平方米</t>
  </si>
  <si>
    <t>财政拨款</t>
  </si>
  <si>
    <t>看守所部分基本完成土建工程</t>
  </si>
  <si>
    <t>8月</t>
  </si>
  <si>
    <t>南宁市公安局</t>
  </si>
  <si>
    <t>柳州市</t>
  </si>
  <si>
    <t>官塘大道桂柳高速连接线（包含接四改八高速公路进出口）</t>
  </si>
  <si>
    <t>2017-450211-48-01-010386</t>
  </si>
  <si>
    <t>道路及桥梁</t>
  </si>
  <si>
    <t>城市快速路，全长约2.7公里，设计时速为80公里，道路宽度为33米</t>
  </si>
  <si>
    <t>2018—2020</t>
  </si>
  <si>
    <t>主线左幅通车</t>
  </si>
  <si>
    <t>广西柳州市东城投资开发集团有限公司</t>
  </si>
  <si>
    <t>柳州市人民政府</t>
  </si>
  <si>
    <t>柳州市沙塘至沙埔路改造工程（209 国道柳城路口至北环高速北出口）</t>
  </si>
  <si>
    <t>2016-450200-48-01-000385</t>
  </si>
  <si>
    <t>城市主干道，全长27.6 公里（其中：柳城路口至凤山路口11.9 公里，路基宽40米；凤山路口至北环高速北出口15.7 公里，路基宽50米）</t>
  </si>
  <si>
    <t>财政资金
业主自筹</t>
  </si>
  <si>
    <t xml:space="preserve">1.一期工程已完工；
2.二期（柳北段）：目前路基土方完成约75%；排水工程完成73%，水稳层完成21.7%；桥梁1座，桥桩基完成10根（暂定20根），完成50%；完成桥梁预制梁片54（共57片），完成总量95%；
3.三期（柳城段）：主线机动车道沥青底层完成100%，中层完成100%，面层完层80%；非机动车道级配碎石层完成100%，非机动车道水稳层完成91%
</t>
  </si>
  <si>
    <t>柳州市城市投资建设发展有限公司</t>
  </si>
  <si>
    <t>S208鹿寨至象州公路（鹿寨段）</t>
  </si>
  <si>
    <t>2017-450223-48-01-024029</t>
  </si>
  <si>
    <t>其他交通设施</t>
  </si>
  <si>
    <t>二级公路，全长36公里，路基宽12米，设计时速60公里</t>
  </si>
  <si>
    <t>2019—2020</t>
  </si>
  <si>
    <t>1.挖路基土石方完成总量的95.37%；         2.路基填筑完成总量的97.09%；             3.浆砌片石挡土墙完成总量的88.02%；       4.圆管涵完成总量的98.36%；               5.盖板涵完成总量的89.82%；               6.路面垫层完成总量的43.61%；             7.级配碎石底基层完成总量的40.88%；       8.水泥碎石稳定基层完成总量的10.89%；     9.水泥混凝土路面完成总量的5.83%；       10.桥梁桩基完成总量的56%；              11.完成总工程量的58%</t>
  </si>
  <si>
    <t>鹿寨县鹿之联投资有限责任公司</t>
  </si>
  <si>
    <t>柳州港鹿寨港区江口作业区一期工程</t>
  </si>
  <si>
    <t>2018-450223-48-01-015464</t>
  </si>
  <si>
    <t>内河水运</t>
  </si>
  <si>
    <t>6个2000吨级泊位（3个多用途泊位和3个散货泊位），设计年吞吐量260万吨</t>
  </si>
  <si>
    <t>2016-2020</t>
  </si>
  <si>
    <t>一、陆域形成工程
1.项目陆域形成工程完成98%；其中挖方完成98%，填方全部完成；地基处理完成100%；
二、水工工程
1.完成航道炸礁及疏浚98%；
2.完成水工桩基工程89.25%（其中上游6-8#泊位桩基完成了100%）；
3.完成桩帽施工38.5%；
4.完成预制靠船构件63.04%；
5.完成给排水工程97.5%；
6.完成港区内道路90%的道路级配碎石垫层；
7.完成道路与堆场工程B区域级配碎石垫层3.6万M2的92%，水泥稳定碎石基层完成2.8万M2的78%；A区道路堆场路面结构层因设计优化修改未施工；
8.完成电缆沟、手井及排水沟86.6%
三、生产与辅助建筑物工程
1.拆装箱库的主体工程已基本完成，金属结构骨架安装完成100%；
2.2号职工宿舍10层主体结构全部完成，目前正在办公宿舍楼装修工作；
3.闸口、闸口办公室完成93.18%工程施工；
4.完成外围围墙施工；
5.完成进港道路征地98%，完成清表施工98%，完成盲沟处理100%、回填碎石76.68%、换填合格土62.66%、填方60.83%、挖除淤泥61.83%，目前正在进行路基土石方施工</t>
  </si>
  <si>
    <t>广西鹿寨通州物流有限公司</t>
  </si>
  <si>
    <t>柳州电信云计算数据中心项目（一期）</t>
  </si>
  <si>
    <t>2017-450211-63-03-011158</t>
  </si>
  <si>
    <t>新一代信息技术</t>
  </si>
  <si>
    <t>总建筑面积9946平方米，包含专业通信机房、IDC数据机房及数据机房设备，配套设施（包含通信线路、通信管道、动力设施等</t>
  </si>
  <si>
    <t>土建已基本完工，部分设备到货，机房内设备基础已施工，机房内开始装修，外市电引入施工，外线光缆施工中</t>
  </si>
  <si>
    <t>5月</t>
  </si>
  <si>
    <t>中国电信股份有限公司柳州分公司</t>
  </si>
  <si>
    <t xml:space="preserve">柳城县城东区路网（一期）建设项目
</t>
  </si>
  <si>
    <t>2018-450222-78-01-025210</t>
  </si>
  <si>
    <t>市政道路总长约4400米,包含7个子项目（经一路南、常新路、发展路、创新路、人民路、青年路南、朝阳路）,道路面积约111278平方米</t>
  </si>
  <si>
    <t xml:space="preserve">
财政资金
业主自筹
</t>
  </si>
  <si>
    <t>1.完成北面发展路、创新路、人民路、常新路路面工程100%；完成青年路南土石方总工程量的58%；
2.完成朝阳路路基工程土石方总工程量的65%及排水工程管道完成90%</t>
  </si>
  <si>
    <t>柳城县祥瑞交通投资有限责任公司</t>
  </si>
  <si>
    <t>融安•广西香杉生态工业产业园二期项目</t>
  </si>
  <si>
    <t>2018-450224-21-01-011535</t>
  </si>
  <si>
    <t>造纸与木材加工业</t>
  </si>
  <si>
    <t xml:space="preserve">建设园区道路总长2400米，给排水D1200管总长约1500米，D1000管总长约2800米，沿园区道路电力管沟3800米，园区桥梁2座；标准厂房20 栋，面积共200000 平方米，配套建设园区路灯及绿化工程等附属设施     </t>
  </si>
  <si>
    <t>园区场地平整已基本完成，园区道路、桥梁、供排水、通信、电力等总体已完成70%以上</t>
  </si>
  <si>
    <t>融安县工建投资开发有限公司</t>
  </si>
  <si>
    <t>柳州市柳东新区保税物流中心（B型）</t>
  </si>
  <si>
    <t>2017-450211-59-01-027085</t>
  </si>
  <si>
    <t>总建筑面积108352平方米，其中，综合保税大厦13234平方米、展示中心13227平方米、保税仓库（6栋）73134平方米、海关查验仓库5246平方米、监管辅助用房1727平方米等</t>
  </si>
  <si>
    <t>完成初验</t>
  </si>
  <si>
    <t>上汽通用五菱汽车股份有限公司技术中心试验室建设项目</t>
  </si>
  <si>
    <t>2016-450211-48-01-012713</t>
  </si>
  <si>
    <t>汽车工业</t>
  </si>
  <si>
    <t>建设综合楼、研发楼、造型中心、NVH试验室、环境模拟试验室、整车性能试验室、材料试验室、碰撞试验室、发动机试验室、零部件试验室、新能源试验室等，总建筑面积44万平方米</t>
  </si>
  <si>
    <t>2015-2020</t>
  </si>
  <si>
    <t>项目一期已竣工投产</t>
  </si>
  <si>
    <t>上汽通用五菱汽车股份有限公司</t>
  </si>
  <si>
    <t>中国—东盟（柳州）工业品展示交易中心（二、三期）</t>
  </si>
  <si>
    <t>2017-450211-87-01-002994</t>
  </si>
  <si>
    <t>建设会展展厅、会展辅助用房、地下室以及道路、绿化等配套公共设施，总建筑面积约19.3万平方米</t>
  </si>
  <si>
    <t>二期完工，三期主体完成60%</t>
  </si>
  <si>
    <t>柳州东城投资开发集团有限公司</t>
  </si>
  <si>
    <t>三江侗族自治县民族风情特色旅游提升项目一期</t>
  </si>
  <si>
    <t>2017-450000-78-02-500516</t>
  </si>
  <si>
    <t>旅游业</t>
  </si>
  <si>
    <t>建设程阳景区创5A工程、百千万工程等，总建筑面积约70万平方米</t>
  </si>
  <si>
    <t>百千万工程：除百家宴B7外，基本完成建设工作，目前正进行收尾和验收工作，于10月26日开展试运营；程阳八寨提升工程：1.南服务区主体工程截止目前完成总工程量的95％；附属工程截止目前完成总工程量的75%；2.北服务区主体工程截止目前完成总工程量的95％；附属工程截止目前完成总工程量的95％；3.核心区观光车道项目完成95%；核心区一期甩项后完成95%</t>
  </si>
  <si>
    <t>广西旅游发展集团有限公司</t>
  </si>
  <si>
    <t>广西鹿寨香桥风景旅游开发项目一期</t>
  </si>
  <si>
    <t>2019-450223-70-03-001052</t>
  </si>
  <si>
    <t>香桥风景旅游区，建设游客接待中心、养老养生设施及配套设施，建筑面积2.9万平方米</t>
  </si>
  <si>
    <t>1.一期项目玉颜养生区的养老养生设施完成主体建设，目前正在进行装修工程，完成外墙装修80%；
2.一期项目接待中心和香桥宾馆完成主体封顶和屋内拆架</t>
  </si>
  <si>
    <t>广西汇展文化旅游投资有限公司</t>
  </si>
  <si>
    <t>柳州市工人医院总院搬迁项目（一期）</t>
  </si>
  <si>
    <t>2018-450204-83-01-032880</t>
  </si>
  <si>
    <t>卫生事业</t>
  </si>
  <si>
    <t>建设门诊楼、门诊中心、医技楼、住院楼、后勤保障楼等配套工程；总建筑面积为20.4万平方米</t>
  </si>
  <si>
    <t>主体基本建成</t>
  </si>
  <si>
    <t>4月</t>
  </si>
  <si>
    <t>柳州市工人医院</t>
  </si>
  <si>
    <t>三江侗族自治县中医医院侗医馆综合楼项目</t>
  </si>
  <si>
    <t>2018-450226-83-01-018236</t>
  </si>
  <si>
    <t>总建筑面积14516平方米，新增床位150张</t>
  </si>
  <si>
    <t>2019—2021</t>
  </si>
  <si>
    <t xml:space="preserve">
财政拨款
业主自筹
</t>
  </si>
  <si>
    <t>正在进行第9层框架搭设，报告厅部分进行建设</t>
  </si>
  <si>
    <t>三江侗族自治县中医医院</t>
  </si>
  <si>
    <t>柳州市柳东新区文化广场</t>
  </si>
  <si>
    <t>2018-450211-89-01-014156</t>
  </si>
  <si>
    <t>文化事业</t>
  </si>
  <si>
    <t>建设青少年宫、科技馆、群众艺术馆以及广场、绿地、景观等配套公共设施,总建筑面积16.5万平方米</t>
  </si>
  <si>
    <t>完成工程量90%</t>
  </si>
  <si>
    <t>6月</t>
  </si>
  <si>
    <t>柳州市市民服务中心</t>
  </si>
  <si>
    <t>2017-450200-93-03-008811</t>
  </si>
  <si>
    <t>其他社会民生</t>
  </si>
  <si>
    <t>建设集行政、办公、审批服务、公共资源交易等功能为一体的市民服务中心；总建筑面积为16.2万平方米</t>
  </si>
  <si>
    <t>精装、室外施工</t>
  </si>
  <si>
    <t>广西柳州市城市建设投资发展集团有限公司</t>
  </si>
  <si>
    <t xml:space="preserve">柳州市润发化工有限责任公司液体空分项目
</t>
  </si>
  <si>
    <t>2018-450222-41-03-044874</t>
  </si>
  <si>
    <t>石化工业</t>
  </si>
  <si>
    <t>新建空气过滤压缩系统、空气预冷系统、分馏塔冷箱系统等设备，实现年产工业液氧33000吨/年，医用液氧14850吨/年，液氩1415吨/年，总建筑面积14949.25平方米</t>
  </si>
  <si>
    <t>完成项目空分塔、水冷塔建设；3个1000立方储罐建设中；车间厂房建设中</t>
  </si>
  <si>
    <t>柳州市润发化工有限责任公司</t>
  </si>
  <si>
    <t>方盛车桥（柳州）有限公司低地板大型客车桥齿轮产业化技改项目</t>
  </si>
  <si>
    <t xml:space="preserve"> 2018-450210-36-03-002113</t>
  </si>
  <si>
    <t>新建1300平方米厂房及供配电、给排水等配套工程，新增数控车床、数控滚齿机等生产及试验检测设备，形成年产6万套低地板大型客车桥齿轮零件的生产能力</t>
  </si>
  <si>
    <t>已完成厂房建设、设备购置，正在进行调试及试生产</t>
  </si>
  <si>
    <t>方盛车桥（柳州）有限公司</t>
  </si>
  <si>
    <t>柳州奥兴汽配制造有限公司年产120万套变速箱壳体建设项目（一期）</t>
  </si>
  <si>
    <t xml:space="preserve"> 2018-450210-36-03-019621</t>
  </si>
  <si>
    <t>建设制造加工车间约1.6万平方米，建成变速器壳体智能化自动生产线，建成后可年产120万套变速箱壳体</t>
  </si>
  <si>
    <t>已完成办公楼、厂房等建设，设备已进驻，正在进行调试，其中自动化等生产线达试产阶段</t>
  </si>
  <si>
    <t>柳州奥兴汽配制造有限公司</t>
  </si>
  <si>
    <t>上汽通用五菱汽车股份有限公司CN210SPHEV产品项目</t>
  </si>
  <si>
    <t>2019-450211-36-03-018705</t>
  </si>
  <si>
    <t>CN210S 插电式混动汽车（PHEV）产品项目，项目产品为宝骏RS-5及其插电式混合动力SUV，属中高端车型产品，产品计划2020年上半年正式投产</t>
  </si>
  <si>
    <t xml:space="preserve">
2019-2020</t>
  </si>
  <si>
    <t>生产线改造基本完成，产品开发处于工程样车制造阶段</t>
  </si>
  <si>
    <t>上汽通用五菱汽车股份有限公司CN300M/CN300S产品项目</t>
  </si>
  <si>
    <t xml:space="preserve"> 2018-450211-36-03-006948</t>
  </si>
  <si>
    <t>CN300M/CN300S产品项目，项目利用宝骏基地现原有厂房，新建一条车身线，并对冲压、涂装、总装车间原有的生产线和设备进行适应性改造，以满足CN300M/CN300S系列车型的生产，宝骏基地总体产能不变，仅对现有产能进行产品结构调整，形成年产8万辆CN300M系列多功能乘用车和年产9.7万辆CN300S系列运动型多用途车的生产能力</t>
  </si>
  <si>
    <t>300M:正在进行工程样车造车；300S:造型研发阶段</t>
  </si>
  <si>
    <t>上汽通用五菱汽车股份有限公司CN220M产品项目</t>
  </si>
  <si>
    <t>2018-450211-36-03-003422</t>
  </si>
  <si>
    <t>CN220M产品项目，项目利用宝骏基地现原有厂房，对冲压、涂装、车身、总装车间原有的生产线和设备进行适应性改造，以满足CN220M系列车型的生产，宝骏基地总体产能不变，仅对现有产能进行产品结构调整，实现年产CN220M系列车型11.5万辆</t>
  </si>
  <si>
    <t>生产线改造进行中,项目产品继续结合新品牌进行重新定位研究</t>
  </si>
  <si>
    <t>柳州上汽汽车变速器有限公司柳东分公司CVT一期扩能项目</t>
  </si>
  <si>
    <t>2019-450203-36-03-014336</t>
  </si>
  <si>
    <t>在现有CVT一期产线预留场地上进行改造扩能，机加线新增车床、磨床终检机等20余台设备，其它专机进行扩展性改造，装配线新增调整垫片选装、活塞行程泄漏测试、钢柱选配系统及测试台架等10余台设备，其它工位进行扩展性改造</t>
  </si>
  <si>
    <t>大部分设备已安装到位，目前已完成生产爬坡，按计划排产</t>
  </si>
  <si>
    <t>柳州上汽汽车变速器有限公司</t>
  </si>
  <si>
    <t>上汽通用五菱汽车股份有限公司E200Plus产品项目</t>
  </si>
  <si>
    <t>2019-450211-36-03-011035</t>
  </si>
  <si>
    <t>开发三座纯电动汽车，利用宝骏基地现有厂房，对冲压、涂装、车身车间以及新能源总装车间原有的生产线和设备进行适应性改造</t>
  </si>
  <si>
    <t>正在进行公告车制造，为报公告作准备，销售样车制造阶段</t>
  </si>
  <si>
    <t>上汽通用五菱汽车股份有限公司E300产品项目</t>
  </si>
  <si>
    <t xml:space="preserve"> 2019-450211-36-03-035563</t>
  </si>
  <si>
    <t>开发E300纯电动汽车，项目利用宝骏基地现原有厂房，对冲压、涂装、车身、总装车间原有的生产线和设备进行适应性改造，以满足E300系列车型的生产，宝骏基地总体产能不变</t>
  </si>
  <si>
    <t>正在工程样车制造阶段</t>
  </si>
  <si>
    <t>新能源汽车电机及电机控制器技术改造项目</t>
  </si>
  <si>
    <t xml:space="preserve"> 2018-450203-36-03-015314</t>
  </si>
  <si>
    <t>1.新建厂房9000平方米（其中新能源试验室厂房6000平方米、新能源生产线厂房3000平方米）
2.购置电机生产线设备、电机控制器生产线设备、新能源研发试验及检测设备,形成年产10万台套电机及电机控制器产品的生产能力
3.利用企业传统发动机优势，开发新能源电机、电机控制器及新能源动力系统集成</t>
  </si>
  <si>
    <t>新能源电机控制器生产线设备工程正在预验收,新能源产线厂房基建工程正在主体施工</t>
  </si>
  <si>
    <t>柳州五菱柳机动力有限公司</t>
  </si>
  <si>
    <t>东风柳州汽车有限公司中重型L2、M3系列纯电动工程车产业化项目</t>
  </si>
  <si>
    <t xml:space="preserve"> 2018-450211-36-03-034180</t>
  </si>
  <si>
    <t>新增白车身冲压及焊装工装、整车性能检测、智能网络管理等先进生产线设备，生产商用车M31、L2等系列换代新能源产品</t>
  </si>
  <si>
    <t>项目车型已研发，已具备小批量生产能力</t>
  </si>
  <si>
    <t>东风柳州汽车有限公司</t>
  </si>
  <si>
    <t>柳州五菱汽车工业有限公司电动物流车开发项目</t>
  </si>
  <si>
    <t>2019-450211-36-03-035563</t>
  </si>
  <si>
    <t>完成G100&amp;G100P电动物流车2款新产品开发，建设新生产线2条（焊接线及总装线），形成单班年产量2万辆规模</t>
  </si>
  <si>
    <t>正在进行相关车型研发</t>
  </si>
  <si>
    <t>柳州五菱汽车工业有限公司</t>
  </si>
  <si>
    <t>螺霸王洛维螺蛳粉产业园</t>
  </si>
  <si>
    <t xml:space="preserve"> 2018-450203-14-03-044476</t>
  </si>
  <si>
    <t>食品工业</t>
  </si>
  <si>
    <t>建设螺蛳粉生产线，年产5000万袋预包装螺蛳粉、3000万盒预包装螺蛳鸭脚煲，项目分为两期建设，一期建设办公楼，二期建设柳州螺蛳粉大厦</t>
  </si>
  <si>
    <t>正在进行建筑主体地面4层施工</t>
  </si>
  <si>
    <t>广西螺霸王食品科技有限公司</t>
  </si>
  <si>
    <t>柳州酸王泵制造股份有限公司H、PN系列离心泵研发生产基地技改项目</t>
  </si>
  <si>
    <t xml:space="preserve"> 2017-450210-34-03-020553</t>
  </si>
  <si>
    <t>有色金属工业</t>
  </si>
  <si>
    <t>新建研发楼、生产车间等；购置节能高效熔炼炉、数控铸造生产线等先进技术设备，形成年产4200台H系列、PN系列节能环保、特种合金泵的生产规模</t>
  </si>
  <si>
    <t>2019-2021</t>
  </si>
  <si>
    <t>办公楼、研究楼已建成使用；厂房基本建成，新增厂房主体基本完成；设备已购置，正在进行调试及试生产</t>
  </si>
  <si>
    <t>柳州酸王泵制造股份有限公司</t>
  </si>
  <si>
    <t>三江县古宜镇第三初级中学项目</t>
  </si>
  <si>
    <t xml:space="preserve"> 2019-450226-82-01-016018</t>
  </si>
  <si>
    <t>普通教育</t>
  </si>
  <si>
    <t>项目建筑面积为53373平方米，学校招生规模3年级，60个教学班，在校学生数为3000人，其中寄宿生为2700人，学校设置教学综合楼、实验综合楼、学生宿舍、教师公寓、食堂、运动场等建筑及相应的基础配套设施</t>
  </si>
  <si>
    <t xml:space="preserve">1#、2#、3#教学楼斜屋面防水施工；报告厅基础施工；男生、女生宿舍楼主体结构施工；实验楼基础施工；图书馆基础施工；老师公寓楼二层板施工
</t>
  </si>
  <si>
    <t>三江侗族自治县三江电力有限责任公司</t>
  </si>
  <si>
    <t>桂林市</t>
  </si>
  <si>
    <t>临桂新区万达广场及配套安置房</t>
  </si>
  <si>
    <t>2018-450312-70-03-043307</t>
  </si>
  <si>
    <t>建设第四代万达商业智慧广场、安置房等配套设施，总建筑面积约16.6万平方米</t>
  </si>
  <si>
    <t>业主自筹及银行贷款</t>
  </si>
  <si>
    <t>1.临桂万达广场项目红线范围内已完成拆迁56户、迁坟190座，地勘已全部完成，苗木已全部移除；                                  2.万达广场取得施工许可证，商业楼完成主体结构封顶，停车楼完成桩基础施工</t>
  </si>
  <si>
    <t>桂林万桂置业有限公司</t>
  </si>
  <si>
    <t>桂林市人民政府</t>
  </si>
  <si>
    <t>桂林市生化检测及免疫诊断试剂研发生产基地项目</t>
  </si>
  <si>
    <t>2017-450305-35-03-014314</t>
  </si>
  <si>
    <t>生物产业</t>
  </si>
  <si>
    <t>总建筑面积约3.4万平方米，新建生产车间、实验室、检验室、机加工车间、仓库等配套设施，新增200台生化分析仪,40万筒生化配套试剂，免疫诊断试剂40万筒</t>
  </si>
  <si>
    <t>主体建筑封顶，正在快速推进内外装修和设备采购安装工作</t>
  </si>
  <si>
    <t>桂林优利特医疗电子集团有限公司</t>
  </si>
  <si>
    <t>桂林市飞宇智能产业项目</t>
  </si>
  <si>
    <t>2017-450305-39-03-039633</t>
  </si>
  <si>
    <t>先进装备制造业</t>
  </si>
  <si>
    <t>新建手持稳定器产品流水生产线4条，购置组装辅助设备、数控铣床、飞斜身数控车、叉机加工辅助设备、定子自动绕线机、测试仪及其他配套设施设备，总建设面积约1.8万平方米</t>
  </si>
  <si>
    <t>3栋厂房完成主体封顶，正在进行内外装修及设备采购</t>
  </si>
  <si>
    <t>桂林飞宇科技股份有限公司</t>
  </si>
  <si>
    <t>桂林市智能电子三轴稳定器产业化基地建设项目</t>
  </si>
  <si>
    <t>2018-450305-39-03-004547</t>
  </si>
  <si>
    <t>建设办公大楼、 生产厂房及仓库、研发中心大楼，以及配套的倒班宿舍等，建成后将实现300万套稳定器生产能力</t>
  </si>
  <si>
    <t>6栋厂房基本竣工，正在进行设备采购和安装</t>
  </si>
  <si>
    <t>桂林智神信息技术有限公司</t>
  </si>
  <si>
    <t>全州县大碧头旅游开发建设项目（一期）</t>
  </si>
  <si>
    <t>2017-450324-61-03-037408</t>
  </si>
  <si>
    <t>建设温泉活动中心、稻田观景台、五彩绿道、儿童活动区、草坪活动区、跑马场、美泉度假酒店、阡陌居酒店等旅游配套设施，总建筑面积4.5万平方米</t>
  </si>
  <si>
    <t>完成景区入口区、停车场、温泉区、酒店一期、田园休闲区、运动聚落等内容</t>
  </si>
  <si>
    <t>10月</t>
  </si>
  <si>
    <t>桂林全州县大碧头旅游开发有限公司</t>
  </si>
  <si>
    <t>天湖国际高山生态旅游度假区（一期）</t>
  </si>
  <si>
    <t>2018-450324-50-03-024653</t>
  </si>
  <si>
    <t>主要建设茶坪门户区、温泉设施及酒店区、滑雪场、天街小镇、天湖观光旅游设施、景区道路等配套设施</t>
  </si>
  <si>
    <t>1.茶坪行政中心项目：主体完成，精装修完成30%；室外停车场完成；水处理、园林工程基本完成；
2.温泉酒店及温泉接待中心全部封顶,室内二次结构砌筑完成二层；
3.景区内10.5公里道路沥青路面基本敷设完成；
4.基本完成景区专用35KV变电站建设；
5.完成景区2个观景点建设</t>
  </si>
  <si>
    <t>桂林首科鑫福海生态旅游开发有限公司</t>
  </si>
  <si>
    <t>恭城莲花特色小镇会客厅（月柿科创园）</t>
  </si>
  <si>
    <t>2018-450332-02-01-001292</t>
  </si>
  <si>
    <t>建设月柿大厦、月柿生产加工中心、冷链物流中心、月柿综合贸易中心、配套道路等设施，总建筑面积2.3万平方米</t>
  </si>
  <si>
    <t>财政拨款
业主自筹</t>
  </si>
  <si>
    <t>旅游服务中心、月柿博物馆已完成主体建设</t>
  </si>
  <si>
    <t>11月</t>
  </si>
  <si>
    <t>恭城瑶族自治县城乡建设投资有限公司</t>
  </si>
  <si>
    <t>恭城低风速试验风电场</t>
  </si>
  <si>
    <t>2016-450332-44-02-011344</t>
  </si>
  <si>
    <t>总装机容量5万千瓦</t>
  </si>
  <si>
    <t>完成全部道路建设，完成17台风机基础建筑，完成12台风机吊装</t>
  </si>
  <si>
    <t>恭城洁源新能源有限公司</t>
  </si>
  <si>
    <t>中电投广西资源县十万古田风电场</t>
  </si>
  <si>
    <t>2017-450329-44-02-023672</t>
  </si>
  <si>
    <t>总装机容量13.9万千瓦</t>
  </si>
  <si>
    <t>业主自筹
银行贷款</t>
  </si>
  <si>
    <t>1.场内道路施工毛路开挖完成0km，累计完成27.75km，剩余20.24km；                  2.电缆敷设完成1.5km；                   3.风机平台开挖1基；                     4.风机基础浇筑1基；                     5.升压站配电楼安装完成95%；             6.升压站综合楼构架浇筑完成；             7.风机吊装完成1台</t>
  </si>
  <si>
    <t>国家电投集团广西金紫山风电有限公司</t>
  </si>
  <si>
    <t>梧州市</t>
  </si>
  <si>
    <t>梧州市西江四桥</t>
  </si>
  <si>
    <t>2019-450403-48-01-030918</t>
  </si>
  <si>
    <t>市政桥梁，长2.2千米，桥面宽26米</t>
  </si>
  <si>
    <t>2013-2020</t>
  </si>
  <si>
    <t>财政资金</t>
  </si>
  <si>
    <t>主桥主拱钢结构吊装完成，引桥梁体完成90%；引道部分路基填筑全部完成</t>
  </si>
  <si>
    <t>市城投集团</t>
  </si>
  <si>
    <t>梧州市人民政府</t>
  </si>
  <si>
    <t>梧州市三龙防洪堤工程</t>
  </si>
  <si>
    <t>2017-450405-48-01-000944</t>
  </si>
  <si>
    <t>防洪工程</t>
  </si>
  <si>
    <t>堤防按50年一遇防洪标准建设，总长3.8千米，设置泵站1座，排涝闸3座</t>
  </si>
  <si>
    <t>中央资金财政拨款</t>
  </si>
  <si>
    <t>完成堤防主体工程3.5千米、护岸工程3.8千米、泵站及排涝闸的机电设备与金属结构安装</t>
  </si>
  <si>
    <t>梧州安澜防洪排涝工程投资有限公司</t>
  </si>
  <si>
    <t>梧州市207国道东绕城过境公路（梧州港塘源作业区疏港大道）</t>
  </si>
  <si>
    <t>2017-450400-48-01-013831</t>
  </si>
  <si>
    <t>一级公路，全长23.8千米，路基宽24.5米</t>
  </si>
  <si>
    <t>财政拨款
银行贷款
业主自筹</t>
  </si>
  <si>
    <t>路基工程已完工，进入路面施工阶段，完成级配碎石垫层64%；水稳基层48%；沥青面层15%</t>
  </si>
  <si>
    <t>梧州市交通投资开发有限公司</t>
  </si>
  <si>
    <t>梧州机场迁建工程配套排水工程</t>
  </si>
  <si>
    <t>2018-450422-76-01-000001</t>
  </si>
  <si>
    <t>新建明渠7.309千米，渠间简易板桥20座，消力池5座，下河码头20座,新建1#、3#、4#出水口场外排水线及1#~7#排涝区场外排水线，对机场主体工程建设形成的7个排涝区及机场内排水系统1#、3#、4#洪水系统进行疏排；保证机场及周边居民50年一遇洪水下的防洪安全及排涝安全</t>
  </si>
  <si>
    <t>完成5.25千米水渠建设，实现基本通水功能</t>
  </si>
  <si>
    <t>梧州西江机场投资开发有限公司</t>
  </si>
  <si>
    <t>粤桂合作特别试验区社学片区社学大道工程（梧州工业新城进城道路工程）</t>
  </si>
  <si>
    <t>2019-450407-48-01-027508</t>
  </si>
  <si>
    <t>城市主干道，全长5.5千米，路基宽49米</t>
  </si>
  <si>
    <t>银行贷款
业主自筹</t>
  </si>
  <si>
    <t>已完成道路粗通5100米，路床平整4500米，完成4条箱涵及附属设施建设</t>
  </si>
  <si>
    <t>广西梧州粤桂合作特别试验区投资开发有限公司</t>
  </si>
  <si>
    <t>梧州岭南传统食品产业园项目</t>
  </si>
  <si>
    <t>2018-450407-47-03-028957</t>
  </si>
  <si>
    <t>规划用地约230亩，拟新建厂房15万平方米以及相关配套附属设施</t>
  </si>
  <si>
    <t>完成16栋主体封顶；其中5栋进行室内工程施工，6栋开展外墙装修施工，5栋进行内部墙体砌筑施工；6栋进行主体工程施工；1栋进行基础施工</t>
  </si>
  <si>
    <t>梧州市神冠房地产开发有限公司</t>
  </si>
  <si>
    <t>梧州高新区大型、高速、数控、精密压力机生产易地搬迁技改项目（一期）</t>
  </si>
  <si>
    <t>2018-450409-34-03-035416</t>
  </si>
  <si>
    <t>建设厂房4栋、综合楼2栋，对原厂区的设备进行技术更新和改造搬迁，总建筑面积约4万平方米；年产高精尖生产与检测设备及配套其他通用设备1000台(套)</t>
  </si>
  <si>
    <t>企业自筹</t>
  </si>
  <si>
    <t>车间与办公楼的主体已经全部完成，办公楼已经开始间墙，2号车间开始设备基础建设</t>
  </si>
  <si>
    <t>梧州市万顺锻压机床厂有限公司</t>
  </si>
  <si>
    <t>苍梧新县城综合行政区一期基础设施（原苍梧新县城主干道一期工程）</t>
  </si>
  <si>
    <t>2016-450421-78-01-008617</t>
  </si>
  <si>
    <t>建设苍梧大道2.3千米、迎宾大道2.4千米等14条市政道路</t>
  </si>
  <si>
    <t>上级资金
银行贷款
业主自筹</t>
  </si>
  <si>
    <t>完成苍梧大道、迎宾大道绿化工程，文化公园周边路网、进校大道建设；政和路、务实路土方及路基工程</t>
  </si>
  <si>
    <t>苍梧县城镇建设投资开发有限公司</t>
  </si>
  <si>
    <t>岑溪市玮达投资置业有限公司石材加工业优化提升示范工程</t>
  </si>
  <si>
    <t>2017-450481-30-03-016947</t>
  </si>
  <si>
    <t>建材工业</t>
  </si>
  <si>
    <t>年产各种石材4000万平方米</t>
  </si>
  <si>
    <t>银行贷款  业主自筹</t>
  </si>
  <si>
    <t>建设厂房30000平方米并购置安装相关设备，硬化道路3千米，挖方和填方累计190万立方米，平整土地约100亩</t>
  </si>
  <si>
    <t>岑溪市玮达投资置业有限公司</t>
  </si>
  <si>
    <t>蒙山县县城段湄江河南北延长线景观综合整治项目</t>
  </si>
  <si>
    <t>2019-450423-76-0102796</t>
  </si>
  <si>
    <t>环境综合治理</t>
  </si>
  <si>
    <t>建设湿地公园406.65亩，生态护岸5.49千米，景观亲水平台长度3.69千米，景观道路长4.6千米</t>
  </si>
  <si>
    <t>业主自筹 银行贷款</t>
  </si>
  <si>
    <t>完成北向南湄江东岸设有侠思台、棋语广场、文心园，西岸设有侠影广场、侠情园建设；完成园建工程、水景、园林绿化工程、灯光照明工程、给排水工程以及景观小区等</t>
  </si>
  <si>
    <t>蒙山县永安新城建设开发有限公司</t>
  </si>
  <si>
    <t>北海市</t>
  </si>
  <si>
    <t>北海市青少年及妇幼活动中心</t>
  </si>
  <si>
    <t>2017-450502-78-01-016421</t>
  </si>
  <si>
    <t>总建筑面积49000平方米，其中青少年宫建筑面积19500平方米，妇女活动中心建筑面积15500平方米，公共区域14000平方米</t>
  </si>
  <si>
    <t>已完成主体封顶，正在进行室内外装修及相关配套工程施工</t>
  </si>
  <si>
    <t>北海市城市建设投资发展有限公司</t>
  </si>
  <si>
    <t>北海市人民政府</t>
  </si>
  <si>
    <t>北海市博物馆和档案馆</t>
  </si>
  <si>
    <t>2017-450502-47-01-015464</t>
  </si>
  <si>
    <t>总建筑面积51057平方米，其中博物馆地上建筑面积19319平方米；档案馆地上建筑面积17009平方米，地下面积14729平方米</t>
  </si>
  <si>
    <t>北海市银滩西区滨海绿道</t>
  </si>
  <si>
    <t>2017-450503-78-01-026961</t>
  </si>
  <si>
    <t>建设内容包括绿道、人行栈道、绿化、标识系统、公共设施及市政配套等，总长约6.7公里</t>
  </si>
  <si>
    <t>完成工程量40%</t>
  </si>
  <si>
    <t>北海市向海大道工程</t>
  </si>
  <si>
    <t>2018-450500-48-01-024935</t>
  </si>
  <si>
    <t>城市主干路，双向8车道标准设计（部分路段按双向6车道标准设计），全长约44.8公里，红线宽120米</t>
  </si>
  <si>
    <t>开挖路基153万方（完成77.27%），安装管道7.1万米（完成64.55%），安装涵洞998米（完成48.05%），灌注桥梁桩基1318根（完成47.5%）</t>
  </si>
  <si>
    <t>北海市路港建设投资开发有限公司</t>
  </si>
  <si>
    <t>北海市铁山港公共执法码头工程</t>
  </si>
  <si>
    <t>2017-450512-55-01-015576</t>
  </si>
  <si>
    <t>沿海水运</t>
  </si>
  <si>
    <t>码头总长度558米，陆域纵深100米，按停靠2000吨级船舶进行码头设施设计</t>
  </si>
  <si>
    <t>上级补助
地方债券
财政拨款
银行贷款
业主自筹</t>
  </si>
  <si>
    <t>本工程于2018年12月26日开工建设，截止目前
1.码头水工工程：已完成进场道路修缮、项目部驻地建设、水工部分构件的预制；
2.疏浚工程：累计完成总疏浚量113万m³的98%，其中停泊、回旋水域水下挖泥954867m³，进港航道水下开挖已完成，累计开挖工程量约153967.5m³</t>
  </si>
  <si>
    <t>北海铁山港1号-4号泊位铁路专用线</t>
  </si>
  <si>
    <t>2018-450512-55-02-020984</t>
  </si>
  <si>
    <t>铁路</t>
  </si>
  <si>
    <t>铁路等级Ⅲ线、双线、电力牵引、全长3.7公里</t>
  </si>
  <si>
    <t>财政拨款
银行贷款
业主自筹
上级补助</t>
  </si>
  <si>
    <t>项目于2018年6月20日开工，分陆域、港区、海域三个工区进行建设，已完成总工程量69%的施工</t>
  </si>
  <si>
    <t>广西北部湾国际港务集团有限公司</t>
  </si>
  <si>
    <t>北海星石新能源材料产业园(一期）</t>
  </si>
  <si>
    <t>2018-450502-30-03-018095</t>
  </si>
  <si>
    <t>新材料</t>
  </si>
  <si>
    <t>研究和开发新能源材料超级电容器活性炭，年产2万吨；总建筑面积2.8万平方米</t>
  </si>
  <si>
    <t>目前，已有2台活化炉正式投入生产，活性炭纳米复合功能成型净水滤芯（碳棒）生产线也正式投产；2000吨/年超电炭生产线设备调试，其余活化炉及设备也在陆续安装调试中</t>
  </si>
  <si>
    <t>北海星石碳材料科技有限责任公司</t>
  </si>
  <si>
    <t>龙港新区海发路一期工程</t>
  </si>
  <si>
    <t>2017-450521-48-01-018219</t>
  </si>
  <si>
    <t>市政道路，全长1796.871米，道路红线控制宽40米</t>
  </si>
  <si>
    <t>区直及县区政府投资</t>
  </si>
  <si>
    <t>本项目已完成水泥搅拌桩、雨污水管敷设、路基换基等分部分项工程，目前正在开展级配层施工，该分项工程已累计完成约1.2公里</t>
  </si>
  <si>
    <t>北海龙港新区投资开发有限公司</t>
  </si>
  <si>
    <t>崇左市</t>
  </si>
  <si>
    <t>广西达利食品有限公司食品、饮料生产基地项目</t>
  </si>
  <si>
    <t>2018-451421-15-03-010499</t>
  </si>
  <si>
    <t>总建筑面积约23万平方米，建设6条饮料生产线和13条食品加工生产线的生产车间、仓库、综合办公楼及相关配套设施，年产25万吨饮料、5万吨休闲食品</t>
  </si>
  <si>
    <t>完成宿舍楼、办公楼、生产车间、仓库等主体竣工，正在进行工程收尾；采购生产设备，企业部分设备是专用设备，需专门定制，交货时间将晚于预期，预计2020年1月中旬陆续到厂进行安装调试</t>
  </si>
  <si>
    <t>广西达利食品有限公司</t>
  </si>
  <si>
    <t>崇左市人民政府</t>
  </si>
  <si>
    <t>凭祥市平而口岸管理和货物监管中心项目</t>
  </si>
  <si>
    <t>2017-451481-59-01-007561</t>
  </si>
  <si>
    <t>建设监管业务楼、旅客联检大楼、查验平台、待检区、过驳区及配套设施等，总建筑面积7.1万平方米</t>
  </si>
  <si>
    <t>专项资金
财政拨款</t>
  </si>
  <si>
    <t>1.完成申报大厅、冷库、检疫处理区、检查平台装修97%；
2.完成进口仓库建设；
3.厂区硬化工程完成60%；
4.北岸边坡治理工程完成90%；
5. 联检大楼完成二层楼板浇筑</t>
  </si>
  <si>
    <t>凭祥市城市建设投资有限公司</t>
  </si>
  <si>
    <t>南向通道“两国一检”友谊关左辅山二桥（含口岸卡口扩建）及进境车辆候检区项目</t>
  </si>
  <si>
    <t>2018-451406-48-01-023085</t>
  </si>
  <si>
    <t>新建左辅山二桥280米，3进3出6车道；扩建友谊关边境卡口1栋（含机房）；新建进境车辆候检区10万平方米</t>
  </si>
  <si>
    <t>左辅山二桥：                            1.项目涉及林地报批、土规调整已完成100%；
2.左辅山二桥桩基施工完成100%，5号、4号桩、3号桩、2号桩、1号桩已完成系梁、墩柱、盖梁施工，完成5号挡土墙；0号桩有三根桩基正在进行承载力试验，待试验完成后进行承台台身、台帽施工；
3.卡口地基施工完成100%，正在进行一层梁柱施工；
4.箱梁预制完成100%（共61片），已架设46片箱梁，完成75%箱梁架设工程量，二桥铺装工作完成75%；
5.完成K0+340～+544段路基原山头土方开挖及外运约108000m³；
进境车辆侯检区一期项目：
完成土石方37万方，完成边坡锚杆安装840米，完成砍树除草2500平米，完成巡逻道浇筑230米</t>
  </si>
  <si>
    <t>广西凭祥综合保税区管理委员会</t>
  </si>
  <si>
    <t>宁明－凭祥饮水工程</t>
  </si>
  <si>
    <t>2016-451422-47-01-009968</t>
  </si>
  <si>
    <t>新建日供水5万吨水厂以及配套供水管网11.8公里</t>
  </si>
  <si>
    <t>取水厂区至净水厂区输水管网：管径1000mm的球磨铸铁管，全线长=4360米；已完成2086米管道安装，已完成如下泵房至明江段641米球磨铸铁管安装；过河段已完480米¢720PE牵引；完成明江至派连河段835米球墨铸铁管安装；完成派连河至绕城大道边130米管道安装；配水管网：①管径800mm球磨铸铁管，全长单向=3340米；已完成完350米，完成如下：净水厂-0公里-高速路口DN600过路钢管（骆越路）安装150米；完成净水厂-0公里-高速路口DN800过路钢管（骆越路）安装96米；完成高速路口往0公里100米DN800球磨铸铁管安装；②管径630mmPE给水管：全长=1360米，已完成1300米；完成如下：中医院到进水厂区DN600管安装1300米</t>
  </si>
  <si>
    <t>宁明惠宁建设投资有限责任公司</t>
  </si>
  <si>
    <t>凭祥—宁明贸易加工区工业污水处理厂（一期）</t>
  </si>
  <si>
    <t>2016-451422-70-01-009971</t>
  </si>
  <si>
    <t>污水处理1万吨每天，配套管网13公里</t>
  </si>
  <si>
    <t>财政资金
银行贷款
等</t>
  </si>
  <si>
    <t>厂区建筑主体工程量完成70%，各处理池完成主体建设基本完成</t>
  </si>
  <si>
    <t>崇左市崇左市凭祥边境经济合作区管理委员会</t>
  </si>
  <si>
    <t>京帅新型防水材料生产线建设项目</t>
  </si>
  <si>
    <t>2018-451421-41-03-000872</t>
  </si>
  <si>
    <t>年产1500万平方米新型防水材料系列产品，总建筑面积1.7万平方米</t>
  </si>
  <si>
    <t>完成围墙建设、临时办公楼、厂房建设装修、厂区道路硬化、厂房设备安装90%</t>
  </si>
  <si>
    <t>3月</t>
  </si>
  <si>
    <t>广西京帅防水科技有限公司</t>
  </si>
  <si>
    <t>魔方装配式建筑生产基地项目</t>
  </si>
  <si>
    <t>2018-451421-47-03-018440</t>
  </si>
  <si>
    <t>新建轻钢活动房生产车间、钢结构生产车间、移动箱式房生产车间、活动房板材生产车间、产品检测车间、产品装配车间等配套设施，总建筑面积37万平方米</t>
  </si>
  <si>
    <t>完成了围墙、办公楼、宿舍楼主体建设，完成装修75%，厂区硬化；</t>
  </si>
  <si>
    <t>广西魔方钢结构工程有限责任公司</t>
  </si>
  <si>
    <t>广西万翔电线电缆有限公司年产10万吨电线电缆生产项目</t>
  </si>
  <si>
    <t>2018-451421-38-03-022997</t>
  </si>
  <si>
    <t>年产10万吨各种品种规格的铜线（BV）、铝线（BLV）、软线（RVV）和钢芯铝绞线</t>
  </si>
  <si>
    <t>完成厂房、综合楼装修、及设备安装；</t>
  </si>
  <si>
    <t>广西万翔电线电缆有限公司</t>
  </si>
  <si>
    <t>来宾市</t>
  </si>
  <si>
    <t>银海铝业年产10万吨铝扁锭项目</t>
  </si>
  <si>
    <t>2018-451302-32-03-006696</t>
  </si>
  <si>
    <t>年产变形铝及铝合金扁铸锭10万吨</t>
  </si>
  <si>
    <t>第一条生产线已顺利投产；第二条生产线试产</t>
  </si>
  <si>
    <t>广西来宾银海铝业有限责任公司</t>
  </si>
  <si>
    <t>来宾市人民政府</t>
  </si>
  <si>
    <t>贺州市</t>
  </si>
  <si>
    <t>国道G207信都至仁义段公路</t>
  </si>
  <si>
    <t>2017-451102-48-01-039846</t>
  </si>
  <si>
    <t>一级公路14.3km</t>
  </si>
  <si>
    <t>主体路面完工</t>
  </si>
  <si>
    <t>广西贺州市正业发展有限公司</t>
  </si>
  <si>
    <t>贺州市人民政府</t>
  </si>
  <si>
    <t>富川县富阳至朝东公路建设项目</t>
  </si>
  <si>
    <t>2017-451123-48-01-007161</t>
  </si>
  <si>
    <t>二级公路，全长31.9公里，设计时速60公里∕小时</t>
  </si>
  <si>
    <t>主体路面基本完成</t>
  </si>
  <si>
    <t>富川瑶族自治县交通运输局</t>
  </si>
  <si>
    <t>富川龙头风电场二期工程</t>
  </si>
  <si>
    <t>2017-451123-44-02-030850</t>
  </si>
  <si>
    <t>总装机容量4.95万千瓦</t>
  </si>
  <si>
    <t>升压站二期扩建工程剩余电气设备试验、调试全部完成；25台风机道路、基础、箱变基础施工施工全部完成；风机吊装完成22台、风机接地网完成25台；集电线路E、F、G三条直埋电缆线路，E、F回路施工完成</t>
  </si>
  <si>
    <t>大唐富川新能源有限公司</t>
  </si>
  <si>
    <t>钟山大道西延长线</t>
  </si>
  <si>
    <t>2018-451122-54-01-038690</t>
  </si>
  <si>
    <t>改建40米宽，全长3公里的道路</t>
  </si>
  <si>
    <t>财政拨款
银行贷款</t>
  </si>
  <si>
    <t>完成管网铺设及路基，进入路面施工</t>
  </si>
  <si>
    <t xml:space="preserve">钟山县交通运输局
</t>
  </si>
  <si>
    <t xml:space="preserve">贺州理昂农林废弃物发电有限公司贺州理昂农林废弃物发电项目
</t>
  </si>
  <si>
    <t>2017-451102-44-02-014659</t>
  </si>
  <si>
    <t>新建一台25兆瓦纯凝式汽轮发电机组，配套建设一台110吨/时高温高压循环流化床生物质直燃锅炉及办公楼、宿舍楼等配套基础设施</t>
  </si>
  <si>
    <t>完成办公楼主体建设及厂房主体施工</t>
  </si>
  <si>
    <t>贺州理昂农林废弃物发电有限公司</t>
  </si>
  <si>
    <t>平桂扶贫移民与千亿园区建设结合示范工程一期</t>
  </si>
  <si>
    <t>项目分期建设：
2019-451119-47-01-027892（一期）
2017-451119-70-01-035690（二期）
2016-451119-70-01-007348（三期）
2017-451119-78-01-005947（路网一期）
2017-451119-78-01-001336（路网二期）</t>
  </si>
  <si>
    <t>建设安置住房和配套基础设施，总建筑面积约66万㎡，安置4140户约2.212万人</t>
  </si>
  <si>
    <t>扶贫一期：竣工验收且交付使用；
扶贫二期：竣工验收且交付使用；
扶贫三期：竣工验收且交付使用；
路网一期：希望横一路、希望横二路、希望横三路、希望纵一路、公园西路竣工验收且交付使用，西湾煤矿一支路完成50%，西湾大道C段完成80%</t>
  </si>
  <si>
    <t>平桂平顺公司</t>
  </si>
  <si>
    <t>玉林市</t>
  </si>
  <si>
    <t>玉林至湛江高速公路（广西段）</t>
  </si>
  <si>
    <t>2017-450900-48-02-038351</t>
  </si>
  <si>
    <t>高速公路</t>
  </si>
  <si>
    <t>主线全长74.8公里，双向四车道，设计时速120公里</t>
  </si>
  <si>
    <t>上级补助、业主自筹</t>
  </si>
  <si>
    <t>2019年完成投资额200473万元，完成年度计划的100.2%，自开工起累计完成投资593116万元，完成总投资的85%；房建完成总量的50%，主体封顶，正在进行砌筑施工</t>
  </si>
  <si>
    <t>广西中交玉湛高速公路发展有限公司</t>
  </si>
  <si>
    <t>玉林市人民政府</t>
  </si>
  <si>
    <t>玉林福绵机场</t>
  </si>
  <si>
    <t>2016-000052-56-01-000389</t>
  </si>
  <si>
    <t>航空</t>
  </si>
  <si>
    <t>机场建设1条长2600米、宽45米的跑道，跑道主、次降方向均设置长900米Ⅰ类精密进近灯光系统，并加装顺序闪光灯；建21100.86平方米的航站楼（原批复面积8198.9㎡，增建12901.96㎡）和设7个C类机位；附属配套空管、供油、供电、消防救援等设施；新建航站楼按满足2030年年旅客吞吐量150万人次、高峰小时旅客人数392人次的需求</t>
  </si>
  <si>
    <t>财政性资金</t>
  </si>
  <si>
    <t>飞行区场道、空管及供油工程已完成竣工验收，其余民航专业正在同步推进；航站区航站楼主体工程已完成；油库工程、航向台、下滑台（土建部分）已竣工验收；塔台、航管楼、货运站等5个单体主体工程完成，已完成主体验收；其中中心变电站航管楼室内外装修基本完成；机场业务用房、公安业务用房、冷热源机房等8个单体主体工程完成过半；站前广场水景结构完成；水稳铺设完成1000㎡</t>
  </si>
  <si>
    <t>玉林交通旅游投资集团有限公司</t>
  </si>
  <si>
    <t>陆川县陆川猪生态循环产业园核心生态养殖区项目</t>
  </si>
  <si>
    <t>2017-450922-03-03-017939</t>
  </si>
  <si>
    <t>畜牧业</t>
  </si>
  <si>
    <t>建设年出栏生猪20万头高架网床及办公楼等配套设施，总建筑面积5万平方米</t>
  </si>
  <si>
    <t>完成1—7栋育肥猪舍及配套附属设施（包括管理用房、设备安装完成、集粪池、消毒门卫室、排水排污管道、动力管道等）、母猪场地平整，地质勘探</t>
  </si>
  <si>
    <t>广西博世科环保科技股份有限公司</t>
  </si>
  <si>
    <t>容县都峤山文化生态旅游景区一期工程</t>
  </si>
  <si>
    <t>2019-450921-61-02-0360235</t>
  </si>
  <si>
    <t>建设主入口综合服务区、白鹤潭文化休闲谷、南山洞天、庆寿岩文化休闲、南入口服务区、北入口服务区及配套设施；总建筑面积5.8万平方米</t>
  </si>
  <si>
    <t>民宿区完工；骑行道已完成4公里路基铺设；百里栈道已完成18公里</t>
  </si>
  <si>
    <t>7月</t>
  </si>
  <si>
    <t>容县乐源文化旅游投资有限公司</t>
  </si>
  <si>
    <t>广西柳州钢铁集团有限公司镍铁冶炼项目</t>
  </si>
  <si>
    <t>2018-450923-31-03-044915</t>
  </si>
  <si>
    <t>冶金工业</t>
  </si>
  <si>
    <t>项目占地1734亩；主要建设内容包括厂区综合料场、1座220㎡烧结机、1座1680m³高炉、2座75MVA铬铁矿热炉、2座33MVARKEF镍铁矿热炉、喷煤、铸铁机、超微粉站、220KV变电站、煤气柜、燃气设施、氧气设施、热力设施、电信设施、总图运输、通风除尘、给排水、供配电及消防设施、余热发电、办公、生活福利等相关配套设施；项目建成后，可以实现年产生铁146万吨，高碳铬铁30万吨，高镍铁10万吨</t>
  </si>
  <si>
    <t>1.高炉本体、出铁场基础完成施工并回填，热风炉本体基础已完成，基坑回填已完成，烟囱基础已完成浇筑，干法除尘楼基础已完成，喷煤区域强夯施工；                        2.烧结机主体已完成打桩386根，余热发电、脱硫脱硝烟囱已勘探完，料场地勘施工中；    3.动力公辅系统已全面开工，其中制氧机、煤气发电工程、220kV变电站正在打桩，110kV变电站已完成砖模，煤气柜已于进场基础完成开挖；                                   4.7#宿舍楼完成9层浇筑，8#宿舍楼完成7层浇筑；                                    5.强实微粉生产线大临设施已建设，施工电到位，场地强夯已完成，矿渣粉储存及散装库区域完成超前钻作业；                      6.钢渣固废处理生产线已补充填土</t>
  </si>
  <si>
    <t>广西柳钢中金不锈钢有限公司</t>
  </si>
  <si>
    <t>广西先进装备制造城（玉林）标准厂房建设项目</t>
  </si>
  <si>
    <t>2018-450902-48-01-033470</t>
  </si>
  <si>
    <t>项目总规划占地500亩，总建筑面积约30万平方米，主要建设标准厂房</t>
  </si>
  <si>
    <t>自筹、贷款及财政扶持</t>
  </si>
  <si>
    <t>一期已完成，二期部分已封顶</t>
  </si>
  <si>
    <t>玉林联创投资开发有限公司</t>
  </si>
  <si>
    <t>广西医科大学玉林校区项目</t>
  </si>
  <si>
    <t>2017-450900-82-01-009344</t>
  </si>
  <si>
    <t>高等教育</t>
  </si>
  <si>
    <t>建设实训大楼、综合大楼、图书馆、教学楼、大学生创新实践基地、大礼堂、学生公寓、学生食堂、体育运动场所、后勤附属用房及相关配套设施，建筑面积约37万平方米；</t>
  </si>
  <si>
    <t>市卫校资产转换、银行贷款、政府补贴等</t>
  </si>
  <si>
    <t xml:space="preserve">一期大部分工程已竣工投入使用；
二期大部分单体建筑已施工，18#综合楼、19#图书馆、21#教学楼、25#宿舍楼、南大门已封顶，24#楼完成3层施工，20#大礼堂完成基础施工，室外管道铺设完成80%
</t>
  </si>
  <si>
    <t>广西中交教投公司</t>
  </si>
  <si>
    <t>装配式建筑产业现代化项目</t>
  </si>
  <si>
    <t>2018-450922-47-03-032378）</t>
  </si>
  <si>
    <t>总建筑面积6.9万平方米，年产20万立方米PC构件</t>
  </si>
  <si>
    <t>年产20万立方米PC构件生产基地己竣工;示范基地:1#楼土方开挖，2#楼旋挖桩完成90%，3#楼完成至7层，5#楼完成至7层，6#楼完成至4层</t>
  </si>
  <si>
    <t>广西陆川研砼建筑科技有限公司</t>
  </si>
  <si>
    <t>马坡至陆川公路改扩建项目</t>
  </si>
  <si>
    <t>2019-450922-54-03-029136</t>
  </si>
  <si>
    <t>二级路改建一级路，全长32.5公里</t>
  </si>
  <si>
    <t>上级拨款银行贷款
业主自筹</t>
  </si>
  <si>
    <t>全线土方工程已完成95%;涵洞、通道完成总工程量的94.1%;防护工程完成总工程量的99%;碎石垫层、级配碎石底层完成总工程量的96.9%， 水泥稳定碎石基层工程完成92％;沥青工程完成总工程量的65.21％;9座桥梁已完成半幅下构其中7座已完成半幅梁板吊桩，4座半幅桥面系全部完成；四座上跨铁路立交桥已完成合同总额的20％</t>
  </si>
  <si>
    <t>陆川县工业投资有限公司</t>
  </si>
  <si>
    <t>龙源玉林市博白四方嶂风电场</t>
  </si>
  <si>
    <t>2017-450923-44-02-014346</t>
  </si>
  <si>
    <t>装机容量9.68万千瓦</t>
  </si>
  <si>
    <t>2014-2020</t>
  </si>
  <si>
    <t>道路工程全线贯通，110kV升压站土建及安装完成具备送电条件，正在风机吊装</t>
  </si>
  <si>
    <t>龙源玉林风力发电有限公司</t>
  </si>
  <si>
    <t>博白林场60MWp农业光伏大棚项目</t>
  </si>
  <si>
    <t>2018-450923-44-03-027375</t>
  </si>
  <si>
    <t>装机规模60MWp</t>
  </si>
  <si>
    <t>一期20兆瓦已于2017年6月30日并网发电，并网子阵为1号地块2-10#方阵、2号地块11-16#方阵和3号地块17#、18#、20#方阵共18个方阵；二期20兆瓦项目已完成场地平整和桩基浇筑工作，支架安装约10兆瓦，目前正在协调设备采购和建筑安装工程进度</t>
  </si>
  <si>
    <t>博白县民衍能源投资有限公司</t>
  </si>
  <si>
    <t>国道G241（原省道S216）至玉林市福绵服装工业区公路</t>
  </si>
  <si>
    <t>2019-450903-54-01-031300</t>
  </si>
  <si>
    <t>起于玉林市南面的国道G241与玉林市二环南路交叉路口（坡塘村）， 路线向西延伸，经沙浪村、三龙村，于塘口埠跨南流江，终于玉福大道福绵区政府附近路口，路线全长6.64公里</t>
  </si>
  <si>
    <t>申请补助、业主自筹</t>
  </si>
  <si>
    <t>福绵段已完成80%以上的征地，K0+000～K2+520标段（玉州段）已完成1220米征地工作，目前具备施工条件的路段已施工；玉州段已完成50%清淤、25%换填、20%路基填方，K0+727箱涵完成基础底板钢筋50%，底板浇筑20%；K0+200、K0+275、K0+460圆管涵完成右幅管节安装、左幅护管浇筑；K0+105盖板涵完成左幅墙身；福绵段（福绵桥除外）共完成80%挖方、75%填方、7.8%碎石垫层、5.8%路面、19个涵洞施工；福绵桥达到临时通车条件</t>
  </si>
  <si>
    <t>玉林市福泰建设投资发展有限责任公司</t>
  </si>
  <si>
    <t>玉林市中滔服装面料生产基地建设项目</t>
  </si>
  <si>
    <t>2017-450903-17-03-009442</t>
  </si>
  <si>
    <t>纺织服装与皮革工业</t>
  </si>
  <si>
    <t>新建标准厂房及研发中心、展销馆、仓储物流等配套设施共计61万平方米，年产高档服装面料23160万米</t>
  </si>
  <si>
    <t>基地已有11家已投产，13家正在建设中</t>
  </si>
  <si>
    <t>玉林市新滔环保科技有限公司</t>
  </si>
  <si>
    <t>中滔环保机械配件生产与表面处理及配套设施建设项目</t>
  </si>
  <si>
    <t>2017-450903-34-03-035461</t>
  </si>
  <si>
    <t>新建标准厂房、仓库等合计建筑面积53万平方米，以及路网、管网、电网、绿化等配套设施</t>
  </si>
  <si>
    <t>项目已有18家已投产，6家正在建设中</t>
  </si>
  <si>
    <t>玉林市福绵区易地扶贫搬迁工程项目</t>
  </si>
  <si>
    <t>2018-450903-47-01-001038</t>
  </si>
  <si>
    <t>建设安居、公共服务、市政基础设施等，总用地面积约680亩，计划安置1002户4505人</t>
  </si>
  <si>
    <t>上级财政资金业主自筹</t>
  </si>
  <si>
    <t>1.项目的配套基础设施黄泥塘拆迁安置区已交付；                                     2.安置用房已全部完成并交付使用；         3.玉福西路已完成清表470米、路基换填及压实470米、改沟100米、污水管安装224米、雨水管安装215米、排水明渠完成296.522米、延长盖板涵段盖板施工完成80%、KO+320过路管涵开挖及安装；                                                             4.6#、7#、8#楼总平图、方案设计、施工图设计、审查、上控价正在编制；               5.36户、新江安置区、廉租房围墙工程：完成全部工程；                               6.安置中心要求的配套充电桩已全部安装完成；                                     7.扶贫安置房维修工程完成90%；黄泥塘安置点基础设施建设已完成；新江安置点供水工程、1000KVA配电工程已完成；新桥安置点门前道路硬化工程已完成</t>
  </si>
  <si>
    <t>河池市</t>
  </si>
  <si>
    <t>河池市大任产业园至拉浪公路工程</t>
  </si>
  <si>
    <t>2016-451202-54-01-003194</t>
  </si>
  <si>
    <t>二级公路，全长7.262公里，设计时速60公里，路基宽10米</t>
  </si>
  <si>
    <t>业主自筹    上级补助</t>
  </si>
  <si>
    <t>1.路基工程：路床基本成形，土石方开挖累计88万立方米，利用土石方累计约37.7万立方米，完成片石混凝土挡土墙7000立方米；路面基层，累计铺设完成碎石垫层、底基层6.6公里，水稳层累计6.6公里；                  2.路面工程：砼路面已累计施工5.4公里，已开展流水作业；                            3.桥梁涵洞工程：完成地下桩基础浇筑22根，墩柱22根，C30系梁全部完成，全部完成盖梁，桥台2个，箱梁39片，盖板涵9座，圆管涵16座</t>
  </si>
  <si>
    <t>河池市国有资产投资经营有限责任公司</t>
  </si>
  <si>
    <t>河池市人民政府</t>
  </si>
  <si>
    <t>河池固体废物（危险废物）处置中心项目</t>
  </si>
  <si>
    <t>2016-451202-77-02-012844</t>
  </si>
  <si>
    <t>循环经济</t>
  </si>
  <si>
    <t>年处理有色金属危险废物约5.05万吨</t>
  </si>
  <si>
    <t xml:space="preserve">污水处理车间主体、综合楼主体已完成；暂存库桩基施工已完成100％，东侧支模架搭设完成80%，西承台、基础梁浇筑混凝土；固化车间已完成；库底回填至安装导排管位置，正在进行边坡刷土、分期坝修筑，同时进行HDPE膜焊接铺设
</t>
  </si>
  <si>
    <t>河池市现代环境科技投资有限公司</t>
  </si>
  <si>
    <t>天峨交连岭风电场工程</t>
  </si>
  <si>
    <t>2017-451222-44-02-027853</t>
  </si>
  <si>
    <t>总装机容量10万千瓦</t>
  </si>
  <si>
    <t xml:space="preserve">业主自筹
银行贷款
</t>
  </si>
  <si>
    <t>1.风机基础、道路：道路完成毛路64千米，调型完成55.5千米；风机基础开挖完成31基，钢筋绑扎完成24基，浇筑完成24基；
2.升压站：生产楼、综合楼进行装饰装修以及给排水施工；电气设备已基本就位，目前进行电气试验；
3.电缆：升压站至19#风机主线道路、04#至15#风机道路敷设完成，部分已回填；                                                                                                    4.环水保覆土与绿植累计完成约为53000㎡，水沟随工程推进施工，涵管累计完成1.33公里</t>
  </si>
  <si>
    <t>三峡新能源天峨发电有限公司</t>
  </si>
  <si>
    <t>罗城高帮山风电场开发项目</t>
  </si>
  <si>
    <t>2016-451225-44-02-000223</t>
  </si>
  <si>
    <t>本期总装机容量86MW，安装单机容量为2MW的风电发电机组43台，新建110kV升压变电站1座，升压站内主要包括：主变压器、配电楼、GIS室、控制楼等</t>
  </si>
  <si>
    <t>正在施工进场道路及供水供电等“三通一平”工作；升压站场平、综合楼基础开挖已完成，临建区域生活区、搅拌站场平完成；已完成进场道路毛路清表施工3.5/3.5千米（100%），场内道路主干道毛路施工26.3/28.7千米（91.6%），场内总道路毛路施工38/56.4千米（67%）；风机平台清表中13个（共43个风机平台）；送出工程基坑开挖累计18个（共23个），基坑浇筑13基（13/23基）</t>
  </si>
  <si>
    <t>国电电力广西风电开发有限公司张树强</t>
  </si>
  <si>
    <t>河池拔群党校</t>
  </si>
  <si>
    <t>2017-451224-82-01-025248</t>
  </si>
  <si>
    <t>职业教育</t>
  </si>
  <si>
    <t>建设学术报告厅、教学楼、综合楼、学员公寓、专家公寓、教职工公寓、文体活动中心、餐饮中心以及素质拓展等配套设施；总建筑面积6.6万多平方米</t>
  </si>
  <si>
    <t>上级补助资金及地方配套</t>
  </si>
  <si>
    <t>综合楼、教学楼完成肢体结构封顶、内外墙砌体、抹灰全部完成，外架干挂石材钢骨架安装及大理石施工全部完成；学术报告厅主体结构全部封顶等，完成总体工程量80%</t>
  </si>
  <si>
    <t>东兰县国有资产投资经营有限公司</t>
  </si>
  <si>
    <t>东兰县坡豪湖生态保护与旅游建设项目</t>
  </si>
  <si>
    <t>2016-451224-77-01-007770</t>
  </si>
  <si>
    <t>建设蚂拐科普馆、火麻养生馆、访客中心；生态保育与修复工程：包括河流湿地、湖滨带湿地、水禽栖息地、陆生植被修复、水系贯通工程等；科普宣教工程；管理服务与生态旅游规划工程等配套设施，总建筑面积8.55万平方米</t>
  </si>
  <si>
    <t>目前土方工程已完成土方及淤泥挖运约148万立方米，完成清表约70万平方米；建筑工程已完成科普馆、访客中心、配套建筑、管理用房等主体结构；景观工程完成公园入口处假山基础垫层、广场给排水管网铺设、广场生态厕所主体结构、完成园区道路碎石基层铺设，完成木栈道、木平台主体结构；桥梁工程已完成风雨廊桥桥台，完成景观桥主体结构；大坝廊桥完成5个桩基浇筑；园林绿化工程已完成部分乔木、灌木、色块、草坪栽植等</t>
  </si>
  <si>
    <t>东兰县林业局</t>
  </si>
  <si>
    <t>巴马县城区自来水厂工程及自来水厂输水管线工程</t>
  </si>
  <si>
    <t>2017-451227-46-01-011989</t>
  </si>
  <si>
    <t>新建一座供水5万吨/天自来水厂，输水管道工程沿线长约13.7公里</t>
  </si>
  <si>
    <t>厂区池体与房建主体基本完成，综合楼，机修间，污泥脱水机房，与加药间墙体砌筑完成，房建装修与厂区雨水管道开始施工，净水管网2300米；机修间、仓库完成14个窗户安装，整体完成15%；排水池顶板浇筑、拆模基坑回填完成；厂区雨管线Y25-Y21砂垫层及C15砼铺设完成70米；雨水管模板安装50米完成71%；完成2个检查井砌筑；厂区全部建筑物屋面水泥砂浆找平完成</t>
  </si>
  <si>
    <t>巴马县水利局</t>
  </si>
  <si>
    <t>省道S517凤山（袍里）至乐业(新化)公路(凤山段）</t>
  </si>
  <si>
    <t>2017-450000-48-01-039178</t>
  </si>
  <si>
    <t>51.6公里路基路面、排水、安防、绿化工程</t>
  </si>
  <si>
    <t>财政补贴
业主自筹</t>
  </si>
  <si>
    <t>完成路基工程92.6%，路面工程18.5%，桥梁工程36%，涵洞工程80.9%，隧道工程100%，防护工程92.8%</t>
  </si>
  <si>
    <t>凤山县交通局</t>
  </si>
  <si>
    <t>老乡家园—都安县易地扶贫搬迁安置新区项目</t>
  </si>
  <si>
    <t>2016-451228-47-01-012803</t>
  </si>
  <si>
    <t>易安新区产业用房，水、电设施，附属工程，污水处理站，二次供水加压，房建续建等</t>
  </si>
  <si>
    <t>中央预算内资金   国家建设基金  地方政府债券  地方配套资金 融资资金   自筹资金</t>
  </si>
  <si>
    <t>已完成“十三五”易地扶贫搬迁项目安置房建设任务，基本完成小区内水、电、路建设 ，所有安置房达到入住条件；东庙、板岭、拉烈、永安、加贵、九渡、八仙、拉仁、城北等易安点正在实施附属配套工程</t>
  </si>
  <si>
    <t>都安县城市投资发展有限责任公司</t>
  </si>
  <si>
    <t>百色市</t>
  </si>
  <si>
    <t>老乡家园—靖西市城区扶贫移民异地搬迁安置工程</t>
  </si>
  <si>
    <t>2018-451025-47-01-024712</t>
  </si>
  <si>
    <t>总建筑面积55.63万平方米，计划安置扶贫生态移民对象5162户、约3万人</t>
  </si>
  <si>
    <t>一、二、三期项目的住宅工程和配套工程已全部完成；四期项目住宅工程已完成4栋，还有两栋正在进行施工，配套工程正在进行雨污管埋设及场地平整</t>
  </si>
  <si>
    <t>广西靖西市新发展投资集团有限公司</t>
  </si>
  <si>
    <t>百色市人民政府</t>
  </si>
  <si>
    <t>凌云县交通基础设施项目（一期）下甲至坡漏道路工程项目</t>
  </si>
  <si>
    <t>2018-451027-78-01-001836</t>
  </si>
  <si>
    <t>主要建设凌云县下甲至坡漏骑行栈道全长18650米、宽度3.8米，建设石护栏长15885.9米、桥梁3座143.1米、骑行驿站5个、观景平台等配套附属工程</t>
  </si>
  <si>
    <t>完成18.6公里的主体，16公里石栏杆驿站基本建设完成</t>
  </si>
  <si>
    <t>凌云县文体广旅局</t>
  </si>
  <si>
    <t>靖西裕能新能源电池材料有限公司年产1.3万吨纳米级磷酸铁锂项目</t>
  </si>
  <si>
    <t>2019-451025-41-03-002415</t>
  </si>
  <si>
    <t>新建一条年产1.3万吨纳米级磷酸铁锂生产线</t>
  </si>
  <si>
    <t>项目的标准厂房建设完工，设备安装正在进行，检测中心完工，目前完善附属设施</t>
  </si>
  <si>
    <t>广西裕能新能源电池材料有限公司</t>
  </si>
  <si>
    <t>德保北回归线国家公园德保矮马王国项目一期工程</t>
  </si>
  <si>
    <t>2016-451024-72-01-009738</t>
  </si>
  <si>
    <t>项目分三期建设，一期项目主要内容有:矮马王国核心区，矮马小镇各式建筑，矮马牧场等，以及项目区进出公路——那布至吉星岩至兴旺公路 5194m（二级公路，设计速度为 40 公里/小时，水泥混凝土路面，路基宽 8.5米，路面 6.5米）</t>
  </si>
  <si>
    <t>已完成土建工程</t>
  </si>
  <si>
    <t>德保县文化体育广电和旅游局</t>
  </si>
  <si>
    <t>田阳县敢壮大道西段市政道路桥梁改扩建工程</t>
  </si>
  <si>
    <t>2017-451021-78-01-013081</t>
  </si>
  <si>
    <t>城市主干道，全长2.225公里；其中：高速公路收费站改扩建范围长320米，市政道路段长1.5775公里，市政桥梁长0.3275公里</t>
  </si>
  <si>
    <t>1.道路工程：完成85%；
2.涵洞工程：完成100%；
3.桥梁工程；完成全桥下部构造，桥梁上构、桥面铺装、防撞扩栏等工程；
4.桥梁正在施工桥梁装饰拱工程；路基工程正在施工剩余工程量</t>
  </si>
  <si>
    <t>田阳县住建局</t>
  </si>
  <si>
    <t>市委党校新址(百色干部学院二校区)</t>
  </si>
  <si>
    <t>2017-451000-82-01-030646</t>
  </si>
  <si>
    <t>年度办学规模为5000—8000人；总建筑面积约5.9万平方米</t>
  </si>
  <si>
    <t>全部8栋建筑主体封顶，并完成完成室内装修，正在进行设备调试，室外工程基本完工</t>
  </si>
  <si>
    <t>百东新区管委会</t>
  </si>
  <si>
    <t>省道S517凤山（袍里）至乐业（新化）公路工程（乐业段）</t>
  </si>
  <si>
    <t>2017-451028-54-01-026942</t>
  </si>
  <si>
    <t>二级公路，全长22公里，路基宽度8.5米</t>
  </si>
  <si>
    <t>路基完成96%，路面完成80%</t>
  </si>
  <si>
    <t>乐业县交通运输局</t>
  </si>
  <si>
    <t>深圳小镇易地扶贫搬迁项目二期</t>
  </si>
  <si>
    <t>2018-451000-47-01-012074</t>
  </si>
  <si>
    <t>建设安置住房，配套建设幼儿园、垃圾转运站、市政配套道路等，安置易地搬迁人口1万人，总建筑面积约31.3万平方米</t>
  </si>
  <si>
    <t>1.安置房共30栋建筑全部封顶，正在进行室内装修；
2.幼儿园主体正在拆除外架及进行室内装修；农贸市场、5#商业（居委会）已封顶，正开展内外墙抹灰及装修装饰工作；
3.1.6km配套道路已完成0.62km中粒式沥青铺装，4号路、5号路市政管沟施工完成</t>
  </si>
  <si>
    <t>右江民族医学院中心校区西区建设项目</t>
  </si>
  <si>
    <t>2018-451002-82-01-023129</t>
  </si>
  <si>
    <t>建设学生公寓楼、综合学生食堂、研究生综合楼、配套建设西区路网、管网、文化广场、露天停车场等设施，总建筑面积为2.7万平方米</t>
  </si>
  <si>
    <t>1.16号学生公寓楼进入收尾阶段；
2.研究生综合楼楼完成主体结构施工和墙体砌筑工作；
3.完成综合学生食堂主体结构施工</t>
  </si>
  <si>
    <t>右江民族医学院</t>
  </si>
  <si>
    <t>凌云环浩坤湖山水生态体验区</t>
  </si>
  <si>
    <t>2016-451027-47-01-001862</t>
  </si>
  <si>
    <t>主要建设坡贴游客集散中心、弄福游客服务中心、码头、湿地商街、民宿、浩高无影桥、浩高风雨廊桥、弄袍汽车营地、弄尾国际滨湖度假村、坡漏亲水世界、弄也雅滨酒店、及配套交通基础设施</t>
  </si>
  <si>
    <t>2019－2020</t>
  </si>
  <si>
    <t>已经完成凌云环浩湖山水生态体验区主体90%工程量</t>
  </si>
  <si>
    <t>凌云县振凌旅游投资经营有限责任公司</t>
  </si>
  <si>
    <t>钦州市</t>
  </si>
  <si>
    <t>灵山电子信息产业园基础设施项目（一期）</t>
  </si>
  <si>
    <t>2018-450721-78-01-011971</t>
  </si>
  <si>
    <t>建设标准厂房及配套基础设施，总建筑面积62万平方米</t>
  </si>
  <si>
    <t>上级补助
业主自筹</t>
  </si>
  <si>
    <t>A区（厂房）：A6、A18、A19、A22号楼已完成等待验收，其他楼栋外墙装修；B区（商住）B3、B5、B6、B7、B8、B9号楼已完成，等待验收，其他楼栋施工当中</t>
  </si>
  <si>
    <t>广西六和投资有限公司</t>
  </si>
  <si>
    <t>钦州市人民政府</t>
  </si>
  <si>
    <t>灵山县陆屋临港产业园机电产业标准厂房及配套设施建设项目（一期）</t>
  </si>
  <si>
    <t>2017-450721-72-01-008740</t>
  </si>
  <si>
    <t>建设单层标准厂房10栋约6.5万平方米，双层标准厂房6栋约6万平方米以及修建一条长671米，路基宽24米的园区道路等配套设施</t>
  </si>
  <si>
    <t>1.10栋单层标准厂房（约6万m²）：1#、2#、3#、5#、6#、7#、8#、9#、23#、24#共10栋单层厂房已完成，6栋双层标准厂房正在施工；
2.园区路网方面：1#、2#、3#、4#、5#、6#、8#、9#、10#、11#园区路网园区路网已经完成车行道、人行道和绿化工程；
3.宿舍楼方面（面积0.72万m²）：框架结构主体完成封顶，外墙砌砖体砌筑已经完成，外墙装修工程量完成约为100%，外墙架已经拆除；正在进行内装修；
4.物流广场方面：南北广场地面砼浇筑已完成、绿化铺设基本完成；
5.沿街商铺方面：商铺主体全部完工，完成地下给水、排水管网的铺设，商铺四区位综合办公室内装修已完成95%</t>
  </si>
  <si>
    <t>灵山县工业区投资开发有限公司</t>
  </si>
  <si>
    <t>广西天源新能源材料有限公司年产2.5万吨电池级氢氧化锂及10万吨锂电池回收循环利用项目</t>
  </si>
  <si>
    <t>2018-450700-26-03-005901</t>
  </si>
  <si>
    <t>主要建设2.5万吨电池级氢氧化锂生产装置、10万吨锂电池回收循环利用装置及相关配套公用工程</t>
  </si>
  <si>
    <t>业主自筹  银行贷款</t>
  </si>
  <si>
    <t>项目土建完成总进度为98%，安装完成总进度为97%</t>
  </si>
  <si>
    <t>广西天源新能源材料有限公司</t>
  </si>
  <si>
    <t>灵山八一茶场风电场工程</t>
  </si>
  <si>
    <t>2018-450721-44-02-007134</t>
  </si>
  <si>
    <t>完成进场道路建设，升压站建设，安装完成42台风机</t>
  </si>
  <si>
    <t>灵山县宇阳风电有限公司</t>
  </si>
  <si>
    <t>浦北高迈新能源科技有限公司汽车动力电池模组封装及电池包生产建设项目</t>
  </si>
  <si>
    <t>2018-450722-52-03-011554</t>
  </si>
  <si>
    <t>新能源汽车</t>
  </si>
  <si>
    <t>年产动力电池包5000套（产能1.5G千瓦时），总建筑面积5万平方米</t>
  </si>
  <si>
    <t>完成厂房建设及部分设备购置</t>
  </si>
  <si>
    <t>浦北高迈新能源科技有限公司</t>
  </si>
  <si>
    <t>钦州湘大骆驼饲料有限公司年产24万吨高科技生物饲料生产线项目</t>
  </si>
  <si>
    <t>2018-450703-13-03-020955</t>
  </si>
  <si>
    <t>建设年产24万吨高科技生物饲料生产线</t>
  </si>
  <si>
    <t>主体厂房框架基本建成</t>
  </si>
  <si>
    <t>钦州湘大骆驼饲料有限公司</t>
  </si>
  <si>
    <t>年产60万立方米蒸压混凝土砌块和60万立方米蒸压混凝土板材节能新型建材产业化项目</t>
  </si>
  <si>
    <t>2017-450703-50-03-033370</t>
  </si>
  <si>
    <t>年产60万立方米蒸压混凝土砌块和60万立方米蒸压混凝土板材</t>
  </si>
  <si>
    <t>完成厂房建设及设备安装，办公楼主体完成建设，并试运行</t>
  </si>
  <si>
    <t>广西榕兴新型环保建材有限公司投资</t>
  </si>
  <si>
    <t>钦州市技工学校回迁建设项目（一期）</t>
  </si>
  <si>
    <t>2016-450702-82-01-009392</t>
  </si>
  <si>
    <t>总建筑面积23572平方米，主要建设教学楼、学生宿舍楼、食堂、实训楼、教师周转房、机动车驾驶员训练场等设施</t>
  </si>
  <si>
    <t xml:space="preserve"> 2018-2020</t>
  </si>
  <si>
    <t>已完成教学楼、学生宿舍楼、食堂、实训楼、教师周转房、机动车驾驶员训练场主体建设</t>
  </si>
  <si>
    <t>钦州市技工学校</t>
  </si>
  <si>
    <t>防城港市</t>
  </si>
  <si>
    <t>湿法磷酸净化及精细磷酸盐项目</t>
  </si>
  <si>
    <t>2017-450602-26-03-025038</t>
  </si>
  <si>
    <t>年萃取磷酸30万吨、浓缩磷酸30万吨、净化磷酸20万吨（工业级）、磷酸二氢钾20万吨、氟硅酸钠2万吨、重过磷酸钙30万吨、石膏粉100万吨、石膏板5000万平方米、精细磷酸钠盐8万吨、饲料级磷酸钙盐15万吨</t>
  </si>
  <si>
    <t>基本完成20万吨/年湿法粗磷酸、14万吨磷肥、1.5万吨氟硅酸钠、100万吨磷石膏综合利用项目装置主体装置建设，其余项目开展土建工作</t>
  </si>
  <si>
    <t>广西川金诺化工有限公司</t>
  </si>
  <si>
    <t>防城港市人民政府</t>
  </si>
  <si>
    <t>广西华昇新材料有限公司赤泥堆场项目</t>
  </si>
  <si>
    <t>2019-450602-32-03-020648</t>
  </si>
  <si>
    <t>赤泥堆场项目采用滤饼干法堆存方案，满足400万吨氧化铝生产要求，项目分期建设，其中一期赤泥堆场项目满足200万吨氧化铝生产要求；主要建设内容为：场地平整与地基处理、坝体、防排洪系统、赤泥堆场回水、堆场防渗、事故灰场、工业垃圾堆场及相关设施</t>
  </si>
  <si>
    <t>项目主体工程开工建设</t>
  </si>
  <si>
    <t>广西华昇新材料有限公司</t>
  </si>
  <si>
    <t>防城港钢铁基地铁路专用线工程</t>
  </si>
  <si>
    <t>2019-450602-53-02-005959</t>
  </si>
  <si>
    <t>全长7.85千米，主要包括区间路基4段，站场（钢厂站）路基1段，公跨铁（云约江路公跨铁）1座，框架中桥（北港路框架中桥）1座，大桥（肖屋大桥）1座，特大桥（天堂角特大桥）1座，框架涵1座，盖板涵10座</t>
  </si>
  <si>
    <t>专用线工程施工建设</t>
  </si>
  <si>
    <t>广西钢铁集团</t>
  </si>
  <si>
    <t>贵港市</t>
  </si>
  <si>
    <t>贵港白花山风电场工程</t>
  </si>
  <si>
    <t>2019-450802-44-02-001644</t>
  </si>
  <si>
    <t>能源</t>
  </si>
  <si>
    <t>总装机容量8万千瓦时</t>
  </si>
  <si>
    <t>2019—2020年</t>
  </si>
  <si>
    <t>升压站开挖基础</t>
  </si>
  <si>
    <t>国电广西新能源开发有限公司</t>
  </si>
  <si>
    <t>贵港市人民政府</t>
  </si>
  <si>
    <t>嘉龙海杰电子科技有限公司年产3.7亿只电子产品建设项目</t>
  </si>
  <si>
    <t>2018-450803-39-03-008567</t>
  </si>
  <si>
    <t>电子信息工业</t>
  </si>
  <si>
    <t>建设生产车间、原料及成品仓库、行政办公及配套生活设施等，总建筑面积19万平方米</t>
  </si>
  <si>
    <t>1.F1#办公楼外立面花岗岩干挂完成；      2.T1#行政配套楼外立面花岗岩干挂完成50%；3.F2#厂房外墙瓷砖铺贴完成60%，窗框安装完成60%；                                 4. F3#厂房外墙瓷砖铺贴完成20%，窗框安装完成60%；                               5.R1#、R2#、R5#、R6#宿舍外架拆除完成；6.R1#宿舍-T1#行政配套楼外墙瓷砖铺贴完成； 7.化学品仓库正在搭设架子；               8.南面警卫室独立基础完成；                             9.南面围墙垫层完成15%</t>
  </si>
  <si>
    <t>贵港市嘉龙海杰电子科技有限公司</t>
  </si>
  <si>
    <t>贵港市覃塘区城区供水一期扩建工程</t>
  </si>
  <si>
    <t>2019-450804-78-01-004668</t>
  </si>
  <si>
    <t>厂房约10.5亩，管道铺设约300亩（租用）扩建2.5万吨/每天净水厂一座，采用超滤膜滤净水处理工艺，扩建二级泵站（设备更新三台），新敷设输水主干管共12km.建设内容包括净水厂工程、输水主干管网工程、设备购置和安装、配套附属设施建设等</t>
  </si>
  <si>
    <t>财政拨款业主自筹</t>
  </si>
  <si>
    <t>1.已完成项目立项、可研、水保、环评批复和水资源论证报告审批及取得取水许可证；完成初步设计、施工图的编制及初步设计审批，厂区地质勘察已完成初步成果；              2. 租地工作完成蒙公镇定布村、平龙村；    3.厂区已开工，管线线路开挖施工便道</t>
  </si>
  <si>
    <t>贵港市覃塘区城市管理监督局</t>
  </si>
  <si>
    <t>华能覃塘镇龙山风电场工程</t>
  </si>
  <si>
    <t>2017-450804-44-02-012364</t>
  </si>
  <si>
    <t>银行贷款业主自筹</t>
  </si>
  <si>
    <t>已完成送出线路组塔，升压站综合楼、生活水泵房浇筑，设备基础浇筑；完成2台风机基础浇筑，集电线路组塔20基</t>
  </si>
  <si>
    <t>华能贵港清洁能源有限责任公司</t>
  </si>
  <si>
    <t>贵港至覃塘324线覃塘段扩建</t>
  </si>
  <si>
    <t>2017-450804-54-01-030285</t>
  </si>
  <si>
    <t>城市主干道兼一级路，全长9.5公里</t>
  </si>
  <si>
    <t>2018-2019</t>
  </si>
  <si>
    <t>完成路基、桥涵、路面基层施工</t>
  </si>
  <si>
    <t>贵港市覃塘区交通局</t>
  </si>
  <si>
    <t>广西桂平乳泉液酒业有限公司产品优化升级及易地改造项目</t>
  </si>
  <si>
    <t>规划用地约300亩，年产8000吨乳泉井酒，将原有部分生产设备进行搬迁，新建乳泉井酒和乳泉井露生产车间、发酵车间、锅炉房、兑酒车间、包装车间、陶坛库、营销展示中心、综合办公楼及绿化工程等</t>
  </si>
  <si>
    <t>2015-2021</t>
  </si>
  <si>
    <t>非政府投资</t>
  </si>
  <si>
    <t>完成陶坛库1主体及装修施工，陶坛库2完成主体屋架施工，办公综合楼主体建设五层楼面施工及部分楼层砌砖，1号发酵车间窖池施工，及部分绿化施工</t>
  </si>
  <si>
    <t>广西桂平乳泉液酒业有限公司</t>
  </si>
  <si>
    <t>区直单位</t>
  </si>
  <si>
    <t>广西妇女儿童活动中心项目</t>
  </si>
  <si>
    <t>2017-450000-82-01-500868</t>
  </si>
  <si>
    <t>项目拟建成地上8层、地下1层、建筑高度为36米，总建筑面积为26883.37平方米，含有建设教育区、技能训练区、签赏展示区、理论研究区、益智阅览区等配套设施的中心大楼</t>
  </si>
  <si>
    <t>地方配套</t>
  </si>
  <si>
    <t>完成项目主体建筑封顶</t>
  </si>
  <si>
    <t>广西壮族自治区妇女联合会</t>
  </si>
  <si>
    <t>梧州通航设施建设</t>
  </si>
  <si>
    <t>2018-450422-56-01-040070</t>
  </si>
  <si>
    <t>项子项梧州通用航空配套设施建设项目总用地面积44.78亩，建筑面积13326.41平方米，建设2个机库及1个航材库；建设1栋4层的办公及运行保障楼、1栋2层的食堂及1栋4层宿舍楼等通航配套设施</t>
  </si>
  <si>
    <t xml:space="preserve">
业主自筹</t>
  </si>
  <si>
    <t>已发布施工招标公告</t>
  </si>
  <si>
    <t>广西机场管理集团有限责任公司</t>
  </si>
  <si>
    <t>北海机场站坪扩建工程</t>
  </si>
  <si>
    <t>2018-450503-56-01-025806</t>
  </si>
  <si>
    <t>在现状站坪向北扩建148米，扩建面积约12万平方米站坪并重新规划布置机位，站坪扩建完成后可达到22个机位（20C2B）；向东扩建104.5米，设置一条南北向局部第二平滑，向北连接B滑；在跑道南段220米设置旁通滑行道；航站楼新增1座登机廊桥；配套建设助航灯光、供电、消防救援、给排水、弱电灯相关设施</t>
  </si>
  <si>
    <t>2019年12月19日已举行开工仪式</t>
  </si>
  <si>
    <t>广西崇左欧卡罗家居股份有限公司年产5万套整体橱柜项目</t>
  </si>
  <si>
    <t>2018-451403-21-03-003489</t>
  </si>
  <si>
    <t>建设年产5万套整体橱柜生产线</t>
  </si>
  <si>
    <t>基本完成1号厂房土建施工、钢结构安装、生产设备安装及调试</t>
  </si>
  <si>
    <t>广西崇左欧卡罗家居股份有限公司</t>
  </si>
  <si>
    <t>广西林业集团</t>
  </si>
  <si>
    <t>广西上思华林林产工业有限公司年产25万立方米超薄型高密度纤维板生产线技改升级项目</t>
  </si>
  <si>
    <t>2019-450621-20-03-026201</t>
  </si>
  <si>
    <t>新建一条年产25万立方米超薄型高密度纤维板连续平压生产线</t>
  </si>
  <si>
    <t>完成土地勘察和建设设计、新征土地推土、平整、硬化，完成主要进口设备订购</t>
  </si>
  <si>
    <t>广西上思华林林产工业有限公司</t>
  </si>
  <si>
    <t>广西林业集团有限公司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</si>
</sst>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quot;共&quot;General&quot;项&quot;"/>
    <numFmt numFmtId="179" formatCode="General&quot;年&quot;"/>
  </numFmts>
  <fonts count="26">
    <font>
      <sz val="12"/>
      <name val="宋体"/>
      <family val="0"/>
    </font>
    <font>
      <sz val="11"/>
      <name val="宋体"/>
      <family val="0"/>
    </font>
    <font>
      <sz val="11"/>
      <color indexed="8"/>
      <name val="宋体"/>
      <family val="0"/>
    </font>
    <font>
      <sz val="12"/>
      <color indexed="8"/>
      <name val="黑体"/>
      <family val="3"/>
    </font>
    <font>
      <sz val="20"/>
      <name val="方正小标宋简体"/>
      <family val="0"/>
    </font>
    <font>
      <b/>
      <sz val="12"/>
      <name val="宋体"/>
      <family val="0"/>
    </font>
    <font>
      <b/>
      <sz val="12"/>
      <color indexed="8"/>
      <name val="宋体"/>
      <family val="0"/>
    </font>
    <font>
      <sz val="10"/>
      <name val="宋体"/>
      <family val="0"/>
    </font>
    <font>
      <u val="single"/>
      <sz val="11"/>
      <color indexed="20"/>
      <name val="宋体"/>
      <family val="0"/>
    </font>
    <font>
      <sz val="11"/>
      <color indexed="16"/>
      <name val="宋体"/>
      <family val="0"/>
    </font>
    <font>
      <sz val="11"/>
      <color indexed="17"/>
      <name val="宋体"/>
      <family val="0"/>
    </font>
    <font>
      <sz val="11"/>
      <color indexed="19"/>
      <name val="宋体"/>
      <family val="0"/>
    </font>
    <font>
      <b/>
      <sz val="11"/>
      <color indexed="54"/>
      <name val="宋体"/>
      <family val="0"/>
    </font>
    <font>
      <sz val="11"/>
      <color indexed="62"/>
      <name val="宋体"/>
      <family val="0"/>
    </font>
    <font>
      <b/>
      <sz val="11"/>
      <color indexed="9"/>
      <name val="宋体"/>
      <family val="0"/>
    </font>
    <font>
      <b/>
      <sz val="13"/>
      <color indexed="54"/>
      <name val="宋体"/>
      <family val="0"/>
    </font>
    <font>
      <sz val="11"/>
      <color indexed="9"/>
      <name val="宋体"/>
      <family val="0"/>
    </font>
    <font>
      <sz val="11"/>
      <color indexed="53"/>
      <name val="宋体"/>
      <family val="0"/>
    </font>
    <font>
      <b/>
      <sz val="18"/>
      <color indexed="54"/>
      <name val="宋体"/>
      <family val="0"/>
    </font>
    <font>
      <u val="single"/>
      <sz val="11"/>
      <color indexed="12"/>
      <name val="宋体"/>
      <family val="0"/>
    </font>
    <font>
      <sz val="11"/>
      <color indexed="10"/>
      <name val="宋体"/>
      <family val="0"/>
    </font>
    <font>
      <b/>
      <sz val="11"/>
      <color indexed="8"/>
      <name val="宋体"/>
      <family val="0"/>
    </font>
    <font>
      <b/>
      <sz val="15"/>
      <color indexed="54"/>
      <name val="宋体"/>
      <family val="0"/>
    </font>
    <font>
      <i/>
      <sz val="11"/>
      <color indexed="23"/>
      <name val="宋体"/>
      <family val="0"/>
    </font>
    <font>
      <b/>
      <sz val="11"/>
      <color indexed="53"/>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2" fillId="2" borderId="0" applyNumberFormat="0" applyBorder="0" applyAlignment="0" applyProtection="0"/>
    <xf numFmtId="0" fontId="13"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 fillId="4" borderId="0" applyNumberFormat="0" applyBorder="0" applyAlignment="0" applyProtection="0"/>
    <xf numFmtId="0" fontId="9" fillId="5" borderId="0" applyNumberFormat="0" applyBorder="0" applyAlignment="0" applyProtection="0"/>
    <xf numFmtId="43" fontId="2"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 fillId="6" borderId="2" applyNumberFormat="0" applyFont="0" applyAlignment="0" applyProtection="0"/>
    <xf numFmtId="0" fontId="16" fillId="3"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2" fillId="0" borderId="3" applyNumberFormat="0" applyFill="0" applyAlignment="0" applyProtection="0"/>
    <xf numFmtId="0" fontId="15" fillId="0" borderId="3" applyNumberFormat="0" applyFill="0" applyAlignment="0" applyProtection="0"/>
    <xf numFmtId="0" fontId="16" fillId="7" borderId="0" applyNumberFormat="0" applyBorder="0" applyAlignment="0" applyProtection="0"/>
    <xf numFmtId="0" fontId="12"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4" fillId="2" borderId="1" applyNumberFormat="0" applyAlignment="0" applyProtection="0"/>
    <xf numFmtId="0" fontId="14" fillId="8" borderId="6" applyNumberFormat="0" applyAlignment="0" applyProtection="0"/>
    <xf numFmtId="0" fontId="2" fillId="9" borderId="0" applyNumberFormat="0" applyBorder="0" applyAlignment="0" applyProtection="0"/>
    <xf numFmtId="0" fontId="16" fillId="10" borderId="0" applyNumberFormat="0" applyBorder="0" applyAlignment="0" applyProtection="0"/>
    <xf numFmtId="0" fontId="17" fillId="0" borderId="7" applyNumberFormat="0" applyFill="0" applyAlignment="0" applyProtection="0"/>
    <xf numFmtId="0" fontId="21" fillId="0" borderId="8" applyNumberFormat="0" applyFill="0" applyAlignment="0" applyProtection="0"/>
    <xf numFmtId="0" fontId="10" fillId="9" borderId="0" applyNumberFormat="0" applyBorder="0" applyAlignment="0" applyProtection="0"/>
    <xf numFmtId="0" fontId="11" fillId="11"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6" fillId="16" borderId="0" applyNumberFormat="0" applyBorder="0" applyAlignment="0" applyProtection="0"/>
    <xf numFmtId="0" fontId="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0" borderId="0">
      <alignment/>
      <protection/>
    </xf>
    <xf numFmtId="0" fontId="2" fillId="4" borderId="0" applyNumberFormat="0" applyBorder="0" applyAlignment="0" applyProtection="0"/>
    <xf numFmtId="0" fontId="16" fillId="4" borderId="0" applyNumberFormat="0" applyBorder="0" applyAlignment="0" applyProtection="0"/>
  </cellStyleXfs>
  <cellXfs count="34">
    <xf numFmtId="0" fontId="0" fillId="0" borderId="0" xfId="0"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61" applyFont="1" applyFill="1" applyBorder="1" applyAlignment="1">
      <alignment horizontal="center" vertical="center"/>
      <protection/>
    </xf>
    <xf numFmtId="0" fontId="2" fillId="0" borderId="9" xfId="61" applyNumberFormat="1" applyFont="1" applyFill="1" applyBorder="1" applyAlignment="1">
      <alignment horizontal="center" vertical="center"/>
      <protection/>
    </xf>
    <xf numFmtId="0" fontId="5" fillId="0" borderId="10" xfId="61" applyFont="1" applyFill="1" applyBorder="1" applyAlignment="1">
      <alignment horizontal="center" vertical="center" wrapText="1"/>
      <protection/>
    </xf>
    <xf numFmtId="177" fontId="5" fillId="0" borderId="10" xfId="61" applyNumberFormat="1" applyFont="1" applyFill="1" applyBorder="1" applyAlignment="1">
      <alignment horizontal="center" vertical="center" wrapText="1"/>
      <protection/>
    </xf>
    <xf numFmtId="176" fontId="5" fillId="0" borderId="10" xfId="61" applyNumberFormat="1" applyFont="1" applyFill="1" applyBorder="1" applyAlignment="1">
      <alignment horizontal="center" vertical="center" wrapText="1"/>
      <protection/>
    </xf>
    <xf numFmtId="0" fontId="5" fillId="2" borderId="10" xfId="0" applyFont="1" applyFill="1" applyBorder="1" applyAlignment="1">
      <alignment horizontal="center" vertical="center" wrapText="1"/>
    </xf>
    <xf numFmtId="178" fontId="5" fillId="2" borderId="10" xfId="0" applyNumberFormat="1" applyFont="1" applyFill="1" applyBorder="1" applyAlignment="1">
      <alignment horizontal="center" vertical="center" wrapText="1"/>
    </xf>
    <xf numFmtId="9" fontId="5" fillId="2" borderId="10" xfId="25" applyFont="1" applyFill="1" applyBorder="1" applyAlignment="1">
      <alignment horizontal="left" vertical="center" wrapText="1"/>
    </xf>
    <xf numFmtId="179" fontId="5" fillId="2" borderId="10" xfId="0" applyNumberFormat="1" applyFont="1" applyFill="1" applyBorder="1" applyAlignment="1">
      <alignment horizontal="center" vertical="center" wrapText="1"/>
    </xf>
    <xf numFmtId="176" fontId="5" fillId="2" borderId="10" xfId="0" applyNumberFormat="1" applyFont="1" applyFill="1" applyBorder="1" applyAlignment="1">
      <alignment horizontal="center" vertical="center" wrapText="1"/>
    </xf>
    <xf numFmtId="0" fontId="5" fillId="0" borderId="10" xfId="6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14" borderId="0" xfId="0" applyFont="1" applyFill="1" applyBorder="1" applyAlignment="1">
      <alignment horizontal="center" vertical="center" wrapText="1"/>
    </xf>
    <xf numFmtId="0" fontId="2" fillId="0" borderId="0" xfId="61" applyNumberFormat="1" applyFont="1" applyFill="1" applyBorder="1" applyAlignment="1">
      <alignment horizontal="left" vertical="center"/>
      <protection/>
    </xf>
    <xf numFmtId="177" fontId="2" fillId="0" borderId="0" xfId="61" applyNumberFormat="1" applyFont="1" applyFill="1" applyBorder="1" applyAlignment="1">
      <alignment horizontal="center" vertical="center"/>
      <protection/>
    </xf>
    <xf numFmtId="0" fontId="2" fillId="0" borderId="0" xfId="61" applyNumberFormat="1" applyFont="1" applyFill="1" applyBorder="1" applyAlignment="1">
      <alignment horizontal="center" vertical="center"/>
      <protection/>
    </xf>
    <xf numFmtId="49" fontId="7" fillId="0" borderId="9" xfId="61" applyNumberFormat="1" applyFont="1" applyFill="1" applyBorder="1" applyAlignment="1">
      <alignment horizontal="center" vertical="center" wrapText="1"/>
      <protection/>
    </xf>
    <xf numFmtId="49" fontId="5" fillId="0" borderId="10" xfId="61" applyNumberFormat="1" applyFont="1" applyFill="1" applyBorder="1" applyAlignment="1">
      <alignment horizontal="center" vertical="center" wrapText="1"/>
      <protection/>
    </xf>
    <xf numFmtId="176" fontId="5" fillId="2" borderId="10"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176"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0,0&#13;&#10;NA&#13;&#10;"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73"/>
  <sheetViews>
    <sheetView tabSelected="1" zoomScale="75" zoomScaleNormal="75" workbookViewId="0" topLeftCell="A108">
      <selection activeCell="G114" sqref="G114"/>
    </sheetView>
  </sheetViews>
  <sheetFormatPr defaultColWidth="9.00390625" defaultRowHeight="14.25"/>
  <cols>
    <col min="1" max="1" width="6.125" style="1" customWidth="1"/>
    <col min="2" max="2" width="17.125" style="1" customWidth="1"/>
    <col min="3" max="3" width="13.125" style="1" customWidth="1"/>
    <col min="4" max="4" width="12.25390625" style="1" customWidth="1"/>
    <col min="5" max="5" width="38.00390625" style="2" customWidth="1"/>
    <col min="6" max="7" width="9.00390625" style="1" customWidth="1"/>
    <col min="8" max="8" width="13.375" style="3" customWidth="1"/>
    <col min="9" max="9" width="11.50390625" style="3" customWidth="1"/>
    <col min="10" max="10" width="39.75390625" style="2" customWidth="1"/>
    <col min="11" max="11" width="11.125" style="1" customWidth="1"/>
    <col min="12" max="12" width="9.00390625" style="1" customWidth="1"/>
    <col min="13" max="13" width="13.625" style="1" customWidth="1"/>
    <col min="14" max="14" width="9.00390625" style="1" customWidth="1"/>
    <col min="15" max="16384" width="9.00390625" style="4" customWidth="1"/>
  </cols>
  <sheetData>
    <row r="1" ht="14.25">
      <c r="A1" s="5" t="s">
        <v>0</v>
      </c>
    </row>
    <row r="2" spans="1:14" ht="27">
      <c r="A2" s="6" t="s">
        <v>1</v>
      </c>
      <c r="B2" s="6"/>
      <c r="C2" s="6"/>
      <c r="D2" s="6"/>
      <c r="E2" s="6"/>
      <c r="F2" s="6"/>
      <c r="G2" s="6"/>
      <c r="H2" s="6"/>
      <c r="I2" s="6"/>
      <c r="J2" s="6"/>
      <c r="K2" s="6"/>
      <c r="L2" s="6"/>
      <c r="M2" s="6"/>
      <c r="N2" s="6"/>
    </row>
    <row r="3" spans="1:14" ht="13.5">
      <c r="A3" s="7"/>
      <c r="B3" s="7"/>
      <c r="C3" s="7"/>
      <c r="D3" s="7"/>
      <c r="E3" s="7"/>
      <c r="F3" s="7"/>
      <c r="G3" s="7"/>
      <c r="H3" s="7"/>
      <c r="I3" s="7"/>
      <c r="J3" s="22"/>
      <c r="K3" s="23"/>
      <c r="L3" s="24"/>
      <c r="M3" s="25" t="s">
        <v>2</v>
      </c>
      <c r="N3" s="25"/>
    </row>
    <row r="4" spans="1:14" ht="42.75">
      <c r="A4" s="8" t="s">
        <v>3</v>
      </c>
      <c r="B4" s="8" t="s">
        <v>4</v>
      </c>
      <c r="C4" s="8" t="s">
        <v>5</v>
      </c>
      <c r="D4" s="8" t="s">
        <v>6</v>
      </c>
      <c r="E4" s="8" t="s">
        <v>7</v>
      </c>
      <c r="F4" s="9" t="s">
        <v>8</v>
      </c>
      <c r="G4" s="9" t="s">
        <v>9</v>
      </c>
      <c r="H4" s="10" t="s">
        <v>10</v>
      </c>
      <c r="I4" s="10" t="s">
        <v>11</v>
      </c>
      <c r="J4" s="8" t="s">
        <v>12</v>
      </c>
      <c r="K4" s="9" t="s">
        <v>13</v>
      </c>
      <c r="L4" s="8" t="s">
        <v>14</v>
      </c>
      <c r="M4" s="26" t="s">
        <v>15</v>
      </c>
      <c r="N4" s="26" t="s">
        <v>16</v>
      </c>
    </row>
    <row r="5" spans="1:14" ht="14.25">
      <c r="A5" s="11" t="s">
        <v>17</v>
      </c>
      <c r="B5" s="12">
        <f>SUMIF(A7:A1014,"=小计",B7:B1002)</f>
        <v>138</v>
      </c>
      <c r="C5" s="11"/>
      <c r="D5" s="11"/>
      <c r="E5" s="13"/>
      <c r="F5" s="14"/>
      <c r="G5" s="11"/>
      <c r="H5" s="15">
        <f>SUMIF(A7:A1014,"=小计",H7:H1002)</f>
        <v>9655538.35</v>
      </c>
      <c r="I5" s="15">
        <f>SUMIF(A7:A1014,"=小计",I7:I1002)</f>
        <v>7198317.98</v>
      </c>
      <c r="J5" s="27"/>
      <c r="K5" s="15">
        <f>SUMIF(A7:A1014,"=小计",K7:K1002)</f>
        <v>1788369.11</v>
      </c>
      <c r="L5" s="11"/>
      <c r="M5" s="11"/>
      <c r="N5" s="11"/>
    </row>
    <row r="6" spans="1:14" ht="14.25">
      <c r="A6" s="8"/>
      <c r="B6" s="8" t="s">
        <v>18</v>
      </c>
      <c r="C6" s="8"/>
      <c r="D6" s="8"/>
      <c r="E6" s="16"/>
      <c r="F6" s="9"/>
      <c r="G6" s="9"/>
      <c r="H6" s="10"/>
      <c r="I6" s="10"/>
      <c r="J6" s="16"/>
      <c r="K6" s="9"/>
      <c r="L6" s="8"/>
      <c r="M6" s="26"/>
      <c r="N6" s="26"/>
    </row>
    <row r="7" spans="1:14" ht="14.25">
      <c r="A7" s="11" t="s">
        <v>19</v>
      </c>
      <c r="B7" s="12">
        <f>COUNTIF(N8:N1028,"=南宁市人民政府")</f>
        <v>9</v>
      </c>
      <c r="C7" s="11"/>
      <c r="D7" s="11"/>
      <c r="E7" s="13"/>
      <c r="F7" s="14"/>
      <c r="G7" s="11"/>
      <c r="H7" s="15">
        <f>SUMIF(N8:N1028,"=南宁市人民政府",H8:H1028)</f>
        <v>1155061.4</v>
      </c>
      <c r="I7" s="15">
        <f>SUMIF(N8:N1028,"=南宁市人民政府",I8:I1028)</f>
        <v>819527</v>
      </c>
      <c r="J7" s="27"/>
      <c r="K7" s="15">
        <f>SUMIF(N8:N1028,"=南宁市人民政府",K8:K1028)</f>
        <v>186930</v>
      </c>
      <c r="L7" s="11"/>
      <c r="M7" s="11"/>
      <c r="N7" s="11"/>
    </row>
    <row r="8" spans="1:14" ht="48.75" customHeight="1">
      <c r="A8" s="17">
        <v>1</v>
      </c>
      <c r="B8" s="17" t="s">
        <v>20</v>
      </c>
      <c r="C8" s="17" t="s">
        <v>21</v>
      </c>
      <c r="D8" s="17" t="s">
        <v>22</v>
      </c>
      <c r="E8" s="18" t="s">
        <v>23</v>
      </c>
      <c r="F8" s="17" t="s">
        <v>24</v>
      </c>
      <c r="G8" s="17" t="s">
        <v>25</v>
      </c>
      <c r="H8" s="19">
        <v>489776</v>
      </c>
      <c r="I8" s="19">
        <v>276234</v>
      </c>
      <c r="J8" s="18" t="s">
        <v>26</v>
      </c>
      <c r="K8" s="17">
        <v>85000</v>
      </c>
      <c r="L8" s="17" t="s">
        <v>27</v>
      </c>
      <c r="M8" s="17" t="s">
        <v>28</v>
      </c>
      <c r="N8" s="17" t="s">
        <v>29</v>
      </c>
    </row>
    <row r="9" spans="1:14" ht="69.75" customHeight="1">
      <c r="A9" s="17">
        <v>2</v>
      </c>
      <c r="B9" s="17" t="s">
        <v>30</v>
      </c>
      <c r="C9" s="17" t="s">
        <v>31</v>
      </c>
      <c r="D9" s="17" t="s">
        <v>32</v>
      </c>
      <c r="E9" s="18" t="s">
        <v>33</v>
      </c>
      <c r="F9" s="17" t="s">
        <v>34</v>
      </c>
      <c r="G9" s="17" t="s">
        <v>35</v>
      </c>
      <c r="H9" s="19">
        <v>39613</v>
      </c>
      <c r="I9" s="19">
        <v>20909</v>
      </c>
      <c r="J9" s="18" t="s">
        <v>36</v>
      </c>
      <c r="K9" s="17">
        <v>5000</v>
      </c>
      <c r="L9" s="17" t="s">
        <v>37</v>
      </c>
      <c r="M9" s="17" t="s">
        <v>38</v>
      </c>
      <c r="N9" s="17" t="s">
        <v>29</v>
      </c>
    </row>
    <row r="10" spans="1:14" ht="36" customHeight="1">
      <c r="A10" s="17">
        <v>3</v>
      </c>
      <c r="B10" s="17" t="s">
        <v>39</v>
      </c>
      <c r="C10" s="17" t="s">
        <v>40</v>
      </c>
      <c r="D10" s="17" t="s">
        <v>41</v>
      </c>
      <c r="E10" s="18" t="s">
        <v>42</v>
      </c>
      <c r="F10" s="17" t="s">
        <v>43</v>
      </c>
      <c r="G10" s="17" t="s">
        <v>35</v>
      </c>
      <c r="H10" s="19">
        <v>67819</v>
      </c>
      <c r="I10" s="19">
        <v>31585</v>
      </c>
      <c r="J10" s="18" t="s">
        <v>44</v>
      </c>
      <c r="K10" s="17">
        <v>10600</v>
      </c>
      <c r="L10" s="17" t="s">
        <v>27</v>
      </c>
      <c r="M10" s="17" t="s">
        <v>38</v>
      </c>
      <c r="N10" s="17" t="s">
        <v>29</v>
      </c>
    </row>
    <row r="11" spans="1:14" ht="33" customHeight="1">
      <c r="A11" s="17">
        <v>4</v>
      </c>
      <c r="B11" s="17" t="s">
        <v>45</v>
      </c>
      <c r="C11" s="17" t="s">
        <v>46</v>
      </c>
      <c r="D11" s="17" t="s">
        <v>41</v>
      </c>
      <c r="E11" s="18" t="s">
        <v>47</v>
      </c>
      <c r="F11" s="17" t="s">
        <v>43</v>
      </c>
      <c r="G11" s="17" t="s">
        <v>35</v>
      </c>
      <c r="H11" s="19">
        <v>69800</v>
      </c>
      <c r="I11" s="19">
        <v>40893</v>
      </c>
      <c r="J11" s="18" t="s">
        <v>48</v>
      </c>
      <c r="K11" s="17">
        <v>12000</v>
      </c>
      <c r="L11" s="17" t="s">
        <v>27</v>
      </c>
      <c r="M11" s="17" t="s">
        <v>38</v>
      </c>
      <c r="N11" s="17" t="s">
        <v>29</v>
      </c>
    </row>
    <row r="12" spans="1:14" ht="184.5" customHeight="1">
      <c r="A12" s="17">
        <v>5</v>
      </c>
      <c r="B12" s="17" t="s">
        <v>49</v>
      </c>
      <c r="C12" s="17" t="s">
        <v>50</v>
      </c>
      <c r="D12" s="17" t="s">
        <v>51</v>
      </c>
      <c r="E12" s="18" t="s">
        <v>52</v>
      </c>
      <c r="F12" s="17" t="s">
        <v>24</v>
      </c>
      <c r="G12" s="17" t="s">
        <v>53</v>
      </c>
      <c r="H12" s="19">
        <v>150335</v>
      </c>
      <c r="I12" s="19">
        <v>135908</v>
      </c>
      <c r="J12" s="18" t="s">
        <v>54</v>
      </c>
      <c r="K12" s="17">
        <v>10000</v>
      </c>
      <c r="L12" s="17" t="s">
        <v>27</v>
      </c>
      <c r="M12" s="17" t="s">
        <v>55</v>
      </c>
      <c r="N12" s="17" t="s">
        <v>29</v>
      </c>
    </row>
    <row r="13" spans="1:14" ht="165.75" customHeight="1">
      <c r="A13" s="17">
        <v>6</v>
      </c>
      <c r="B13" s="17" t="s">
        <v>56</v>
      </c>
      <c r="C13" s="17" t="s">
        <v>57</v>
      </c>
      <c r="D13" s="17" t="s">
        <v>58</v>
      </c>
      <c r="E13" s="18" t="s">
        <v>59</v>
      </c>
      <c r="F13" s="17" t="s">
        <v>34</v>
      </c>
      <c r="G13" s="17" t="s">
        <v>35</v>
      </c>
      <c r="H13" s="19">
        <v>45030</v>
      </c>
      <c r="I13" s="19">
        <v>42700</v>
      </c>
      <c r="J13" s="18" t="s">
        <v>60</v>
      </c>
      <c r="K13" s="17">
        <v>2330</v>
      </c>
      <c r="L13" s="17" t="s">
        <v>37</v>
      </c>
      <c r="M13" s="17" t="s">
        <v>61</v>
      </c>
      <c r="N13" s="17" t="s">
        <v>29</v>
      </c>
    </row>
    <row r="14" spans="1:14" ht="48.75" customHeight="1">
      <c r="A14" s="17">
        <v>7</v>
      </c>
      <c r="B14" s="17" t="s">
        <v>62</v>
      </c>
      <c r="C14" s="17" t="s">
        <v>63</v>
      </c>
      <c r="D14" s="17" t="s">
        <v>64</v>
      </c>
      <c r="E14" s="18" t="s">
        <v>65</v>
      </c>
      <c r="F14" s="17" t="s">
        <v>34</v>
      </c>
      <c r="G14" s="17" t="s">
        <v>35</v>
      </c>
      <c r="H14" s="19">
        <v>54300</v>
      </c>
      <c r="I14" s="19">
        <v>50609</v>
      </c>
      <c r="J14" s="18" t="s">
        <v>66</v>
      </c>
      <c r="K14" s="17">
        <v>4000</v>
      </c>
      <c r="L14" s="17" t="s">
        <v>27</v>
      </c>
      <c r="M14" s="17" t="s">
        <v>67</v>
      </c>
      <c r="N14" s="17" t="s">
        <v>29</v>
      </c>
    </row>
    <row r="15" spans="1:14" ht="52.5" customHeight="1">
      <c r="A15" s="17">
        <v>8</v>
      </c>
      <c r="B15" s="17" t="s">
        <v>68</v>
      </c>
      <c r="C15" s="17" t="s">
        <v>69</v>
      </c>
      <c r="D15" s="17" t="s">
        <v>64</v>
      </c>
      <c r="E15" s="18" t="s">
        <v>70</v>
      </c>
      <c r="F15" s="17" t="s">
        <v>24</v>
      </c>
      <c r="G15" s="17" t="s">
        <v>35</v>
      </c>
      <c r="H15" s="19">
        <v>120000</v>
      </c>
      <c r="I15" s="19">
        <v>141287</v>
      </c>
      <c r="J15" s="18" t="s">
        <v>71</v>
      </c>
      <c r="K15" s="17">
        <v>20000</v>
      </c>
      <c r="L15" s="17" t="s">
        <v>27</v>
      </c>
      <c r="M15" s="17" t="s">
        <v>72</v>
      </c>
      <c r="N15" s="17" t="s">
        <v>29</v>
      </c>
    </row>
    <row r="16" spans="1:14" ht="48.75" customHeight="1">
      <c r="A16" s="17">
        <v>9</v>
      </c>
      <c r="B16" s="17" t="s">
        <v>73</v>
      </c>
      <c r="C16" s="17" t="s">
        <v>74</v>
      </c>
      <c r="D16" s="17" t="s">
        <v>75</v>
      </c>
      <c r="E16" s="18" t="s">
        <v>76</v>
      </c>
      <c r="F16" s="17" t="s">
        <v>34</v>
      </c>
      <c r="G16" s="17" t="s">
        <v>77</v>
      </c>
      <c r="H16" s="19">
        <v>118388.4</v>
      </c>
      <c r="I16" s="19">
        <v>79402</v>
      </c>
      <c r="J16" s="18" t="s">
        <v>78</v>
      </c>
      <c r="K16" s="17">
        <v>38000</v>
      </c>
      <c r="L16" s="17" t="s">
        <v>79</v>
      </c>
      <c r="M16" s="17" t="s">
        <v>80</v>
      </c>
      <c r="N16" s="17" t="s">
        <v>29</v>
      </c>
    </row>
    <row r="17" spans="1:14" ht="14.25">
      <c r="A17" s="17"/>
      <c r="B17" s="20" t="s">
        <v>81</v>
      </c>
      <c r="C17" s="17"/>
      <c r="D17" s="17"/>
      <c r="E17" s="18"/>
      <c r="F17" s="17"/>
      <c r="G17" s="17"/>
      <c r="H17" s="19"/>
      <c r="I17" s="19"/>
      <c r="J17" s="18"/>
      <c r="K17" s="17"/>
      <c r="L17" s="17"/>
      <c r="M17" s="17"/>
      <c r="N17" s="17"/>
    </row>
    <row r="18" spans="1:14" ht="14.25">
      <c r="A18" s="11" t="s">
        <v>19</v>
      </c>
      <c r="B18" s="12">
        <f>COUNTIF(N19:N1038,"=柳州市人民政府")</f>
        <v>31</v>
      </c>
      <c r="C18" s="11"/>
      <c r="D18" s="11"/>
      <c r="E18" s="13"/>
      <c r="F18" s="14"/>
      <c r="G18" s="11"/>
      <c r="H18" s="15">
        <f>SUMIF(N19:N1038,"=柳州市人民政府",H19:H1038)</f>
        <v>1857772.45</v>
      </c>
      <c r="I18" s="15">
        <f>SUMIF(N19:N1038,"=柳州市人民政府",I19:I1038)</f>
        <v>1381948.7</v>
      </c>
      <c r="J18" s="27"/>
      <c r="K18" s="15">
        <f>SUMIF(N19:N1038,"=柳州市人民政府",K19:K1038)</f>
        <v>389724.5</v>
      </c>
      <c r="L18" s="11"/>
      <c r="M18" s="11"/>
      <c r="N18" s="11"/>
    </row>
    <row r="19" spans="1:14" ht="63.75" customHeight="1">
      <c r="A19" s="17">
        <v>1</v>
      </c>
      <c r="B19" s="17" t="s">
        <v>82</v>
      </c>
      <c r="C19" s="17" t="s">
        <v>83</v>
      </c>
      <c r="D19" s="17" t="s">
        <v>84</v>
      </c>
      <c r="E19" s="18" t="s">
        <v>85</v>
      </c>
      <c r="F19" s="17" t="s">
        <v>86</v>
      </c>
      <c r="G19" s="17" t="s">
        <v>35</v>
      </c>
      <c r="H19" s="19">
        <v>51416.59</v>
      </c>
      <c r="I19" s="19">
        <v>41000</v>
      </c>
      <c r="J19" s="18" t="s">
        <v>87</v>
      </c>
      <c r="K19" s="17">
        <v>10000</v>
      </c>
      <c r="L19" s="17" t="s">
        <v>27</v>
      </c>
      <c r="M19" s="17" t="s">
        <v>88</v>
      </c>
      <c r="N19" s="17" t="s">
        <v>89</v>
      </c>
    </row>
    <row r="20" spans="1:14" ht="156.75" customHeight="1">
      <c r="A20" s="17">
        <v>2</v>
      </c>
      <c r="B20" s="17" t="s">
        <v>90</v>
      </c>
      <c r="C20" s="17" t="s">
        <v>91</v>
      </c>
      <c r="D20" s="17" t="s">
        <v>84</v>
      </c>
      <c r="E20" s="18" t="s">
        <v>92</v>
      </c>
      <c r="F20" s="17" t="s">
        <v>24</v>
      </c>
      <c r="G20" s="17" t="s">
        <v>93</v>
      </c>
      <c r="H20" s="19">
        <v>225317</v>
      </c>
      <c r="I20" s="19">
        <v>165831</v>
      </c>
      <c r="J20" s="18" t="s">
        <v>94</v>
      </c>
      <c r="K20" s="17">
        <v>50000</v>
      </c>
      <c r="L20" s="17" t="s">
        <v>27</v>
      </c>
      <c r="M20" s="17" t="s">
        <v>95</v>
      </c>
      <c r="N20" s="17" t="s">
        <v>89</v>
      </c>
    </row>
    <row r="21" spans="1:14" ht="168" customHeight="1">
      <c r="A21" s="17">
        <v>3</v>
      </c>
      <c r="B21" s="17" t="s">
        <v>96</v>
      </c>
      <c r="C21" s="17" t="s">
        <v>97</v>
      </c>
      <c r="D21" s="17" t="s">
        <v>98</v>
      </c>
      <c r="E21" s="18" t="s">
        <v>99</v>
      </c>
      <c r="F21" s="17" t="s">
        <v>100</v>
      </c>
      <c r="G21" s="17" t="s">
        <v>35</v>
      </c>
      <c r="H21" s="19">
        <v>36520</v>
      </c>
      <c r="I21" s="19">
        <v>23000</v>
      </c>
      <c r="J21" s="18" t="s">
        <v>101</v>
      </c>
      <c r="K21" s="17">
        <v>17078</v>
      </c>
      <c r="L21" s="17" t="s">
        <v>27</v>
      </c>
      <c r="M21" s="17" t="s">
        <v>102</v>
      </c>
      <c r="N21" s="17" t="s">
        <v>89</v>
      </c>
    </row>
    <row r="22" spans="1:14" ht="408" customHeight="1">
      <c r="A22" s="17">
        <v>4</v>
      </c>
      <c r="B22" s="17" t="s">
        <v>103</v>
      </c>
      <c r="C22" s="17" t="s">
        <v>104</v>
      </c>
      <c r="D22" s="17" t="s">
        <v>105</v>
      </c>
      <c r="E22" s="18" t="s">
        <v>106</v>
      </c>
      <c r="F22" s="17" t="s">
        <v>107</v>
      </c>
      <c r="G22" s="17" t="s">
        <v>93</v>
      </c>
      <c r="H22" s="19">
        <v>78459</v>
      </c>
      <c r="I22" s="19">
        <v>69840</v>
      </c>
      <c r="J22" s="18" t="s">
        <v>108</v>
      </c>
      <c r="K22" s="17">
        <v>5000</v>
      </c>
      <c r="L22" s="17" t="s">
        <v>27</v>
      </c>
      <c r="M22" s="17" t="s">
        <v>109</v>
      </c>
      <c r="N22" s="17" t="s">
        <v>89</v>
      </c>
    </row>
    <row r="23" spans="1:14" ht="40.5">
      <c r="A23" s="17">
        <v>5</v>
      </c>
      <c r="B23" s="17" t="s">
        <v>110</v>
      </c>
      <c r="C23" s="17" t="s">
        <v>111</v>
      </c>
      <c r="D23" s="17" t="s">
        <v>112</v>
      </c>
      <c r="E23" s="18" t="s">
        <v>113</v>
      </c>
      <c r="F23" s="17" t="s">
        <v>100</v>
      </c>
      <c r="G23" s="17" t="s">
        <v>35</v>
      </c>
      <c r="H23" s="19">
        <v>13000</v>
      </c>
      <c r="I23" s="19">
        <v>10000</v>
      </c>
      <c r="J23" s="18" t="s">
        <v>114</v>
      </c>
      <c r="K23" s="17">
        <v>3000</v>
      </c>
      <c r="L23" s="17" t="s">
        <v>115</v>
      </c>
      <c r="M23" s="17" t="s">
        <v>116</v>
      </c>
      <c r="N23" s="17" t="s">
        <v>89</v>
      </c>
    </row>
    <row r="24" spans="1:14" ht="67.5">
      <c r="A24" s="17">
        <v>6</v>
      </c>
      <c r="B24" s="17" t="s">
        <v>117</v>
      </c>
      <c r="C24" s="17" t="s">
        <v>118</v>
      </c>
      <c r="D24" s="17" t="s">
        <v>84</v>
      </c>
      <c r="E24" s="18" t="s">
        <v>119</v>
      </c>
      <c r="F24" s="17" t="s">
        <v>100</v>
      </c>
      <c r="G24" s="17" t="s">
        <v>120</v>
      </c>
      <c r="H24" s="19">
        <v>16400.02</v>
      </c>
      <c r="I24" s="19">
        <v>4518.7</v>
      </c>
      <c r="J24" s="18" t="s">
        <v>121</v>
      </c>
      <c r="K24" s="17">
        <v>11881.5</v>
      </c>
      <c r="L24" s="17" t="s">
        <v>27</v>
      </c>
      <c r="M24" s="17" t="s">
        <v>122</v>
      </c>
      <c r="N24" s="17" t="s">
        <v>89</v>
      </c>
    </row>
    <row r="25" spans="1:14" ht="67.5">
      <c r="A25" s="17">
        <v>7</v>
      </c>
      <c r="B25" s="17" t="s">
        <v>123</v>
      </c>
      <c r="C25" s="17" t="s">
        <v>124</v>
      </c>
      <c r="D25" s="17" t="s">
        <v>125</v>
      </c>
      <c r="E25" s="18" t="s">
        <v>126</v>
      </c>
      <c r="F25" s="17" t="s">
        <v>34</v>
      </c>
      <c r="G25" s="17" t="s">
        <v>93</v>
      </c>
      <c r="H25" s="19">
        <v>57418</v>
      </c>
      <c r="I25" s="19">
        <v>38624</v>
      </c>
      <c r="J25" s="18" t="s">
        <v>127</v>
      </c>
      <c r="K25" s="17">
        <v>20000</v>
      </c>
      <c r="L25" s="17" t="s">
        <v>27</v>
      </c>
      <c r="M25" s="17" t="s">
        <v>128</v>
      </c>
      <c r="N25" s="17" t="s">
        <v>89</v>
      </c>
    </row>
    <row r="26" spans="1:14" ht="54">
      <c r="A26" s="17">
        <v>8</v>
      </c>
      <c r="B26" s="17" t="s">
        <v>129</v>
      </c>
      <c r="C26" s="17" t="s">
        <v>130</v>
      </c>
      <c r="D26" s="17" t="s">
        <v>64</v>
      </c>
      <c r="E26" s="18" t="s">
        <v>131</v>
      </c>
      <c r="F26" s="17" t="s">
        <v>100</v>
      </c>
      <c r="G26" s="17" t="s">
        <v>35</v>
      </c>
      <c r="H26" s="19">
        <v>38000</v>
      </c>
      <c r="I26" s="19">
        <v>20000</v>
      </c>
      <c r="J26" s="18" t="s">
        <v>132</v>
      </c>
      <c r="K26" s="17">
        <v>18000</v>
      </c>
      <c r="L26" s="17" t="s">
        <v>27</v>
      </c>
      <c r="M26" s="17" t="s">
        <v>88</v>
      </c>
      <c r="N26" s="17" t="s">
        <v>89</v>
      </c>
    </row>
    <row r="27" spans="1:14" ht="67.5">
      <c r="A27" s="17">
        <v>9</v>
      </c>
      <c r="B27" s="17" t="s">
        <v>133</v>
      </c>
      <c r="C27" s="17" t="s">
        <v>134</v>
      </c>
      <c r="D27" s="17" t="s">
        <v>135</v>
      </c>
      <c r="E27" s="18" t="s">
        <v>136</v>
      </c>
      <c r="F27" s="17" t="s">
        <v>137</v>
      </c>
      <c r="G27" s="17" t="s">
        <v>35</v>
      </c>
      <c r="H27" s="19">
        <v>185690</v>
      </c>
      <c r="I27" s="19">
        <v>150000</v>
      </c>
      <c r="J27" s="18" t="s">
        <v>138</v>
      </c>
      <c r="K27" s="17">
        <v>12000</v>
      </c>
      <c r="L27" s="17" t="s">
        <v>27</v>
      </c>
      <c r="M27" s="17" t="s">
        <v>139</v>
      </c>
      <c r="N27" s="17" t="s">
        <v>89</v>
      </c>
    </row>
    <row r="28" spans="1:14" ht="54">
      <c r="A28" s="17">
        <v>10</v>
      </c>
      <c r="B28" s="17" t="s">
        <v>140</v>
      </c>
      <c r="C28" s="17" t="s">
        <v>141</v>
      </c>
      <c r="D28" s="17" t="s">
        <v>64</v>
      </c>
      <c r="E28" s="18" t="s">
        <v>142</v>
      </c>
      <c r="F28" s="17" t="s">
        <v>24</v>
      </c>
      <c r="G28" s="17" t="s">
        <v>35</v>
      </c>
      <c r="H28" s="19">
        <v>193000</v>
      </c>
      <c r="I28" s="19">
        <v>138600</v>
      </c>
      <c r="J28" s="18" t="s">
        <v>143</v>
      </c>
      <c r="K28" s="17">
        <v>50000</v>
      </c>
      <c r="L28" s="17" t="s">
        <v>27</v>
      </c>
      <c r="M28" s="17" t="s">
        <v>144</v>
      </c>
      <c r="N28" s="17" t="s">
        <v>89</v>
      </c>
    </row>
    <row r="29" spans="1:14" ht="151.5" customHeight="1">
      <c r="A29" s="17">
        <v>11</v>
      </c>
      <c r="B29" s="17" t="s">
        <v>145</v>
      </c>
      <c r="C29" s="17" t="s">
        <v>146</v>
      </c>
      <c r="D29" s="17" t="s">
        <v>147</v>
      </c>
      <c r="E29" s="18" t="s">
        <v>148</v>
      </c>
      <c r="F29" s="17" t="s">
        <v>137</v>
      </c>
      <c r="G29" s="17" t="s">
        <v>93</v>
      </c>
      <c r="H29" s="19">
        <v>81900</v>
      </c>
      <c r="I29" s="19">
        <v>76075</v>
      </c>
      <c r="J29" s="18" t="s">
        <v>149</v>
      </c>
      <c r="K29" s="17">
        <v>3900</v>
      </c>
      <c r="L29" s="17" t="s">
        <v>27</v>
      </c>
      <c r="M29" s="17" t="s">
        <v>150</v>
      </c>
      <c r="N29" s="17" t="s">
        <v>89</v>
      </c>
    </row>
    <row r="30" spans="1:14" ht="67.5">
      <c r="A30" s="17">
        <v>12</v>
      </c>
      <c r="B30" s="17" t="s">
        <v>151</v>
      </c>
      <c r="C30" s="17" t="s">
        <v>152</v>
      </c>
      <c r="D30" s="17" t="s">
        <v>147</v>
      </c>
      <c r="E30" s="18" t="s">
        <v>153</v>
      </c>
      <c r="F30" s="17" t="s">
        <v>137</v>
      </c>
      <c r="G30" s="17" t="s">
        <v>35</v>
      </c>
      <c r="H30" s="19">
        <v>22000</v>
      </c>
      <c r="I30" s="19">
        <v>18000</v>
      </c>
      <c r="J30" s="18" t="s">
        <v>154</v>
      </c>
      <c r="K30" s="17">
        <v>4000</v>
      </c>
      <c r="L30" s="17" t="s">
        <v>27</v>
      </c>
      <c r="M30" s="17" t="s">
        <v>155</v>
      </c>
      <c r="N30" s="17" t="s">
        <v>89</v>
      </c>
    </row>
    <row r="31" spans="1:14" ht="40.5">
      <c r="A31" s="17">
        <v>13</v>
      </c>
      <c r="B31" s="17" t="s">
        <v>156</v>
      </c>
      <c r="C31" s="17" t="s">
        <v>157</v>
      </c>
      <c r="D31" s="17" t="s">
        <v>158</v>
      </c>
      <c r="E31" s="18" t="s">
        <v>159</v>
      </c>
      <c r="F31" s="17" t="s">
        <v>107</v>
      </c>
      <c r="G31" s="17" t="s">
        <v>35</v>
      </c>
      <c r="H31" s="19">
        <v>151100</v>
      </c>
      <c r="I31" s="19">
        <v>121100</v>
      </c>
      <c r="J31" s="18" t="s">
        <v>160</v>
      </c>
      <c r="K31" s="17">
        <v>30000</v>
      </c>
      <c r="L31" s="17" t="s">
        <v>161</v>
      </c>
      <c r="M31" s="17" t="s">
        <v>162</v>
      </c>
      <c r="N31" s="17" t="s">
        <v>89</v>
      </c>
    </row>
    <row r="32" spans="1:14" ht="54">
      <c r="A32" s="17">
        <v>14</v>
      </c>
      <c r="B32" s="17" t="s">
        <v>163</v>
      </c>
      <c r="C32" s="17" t="s">
        <v>164</v>
      </c>
      <c r="D32" s="17" t="s">
        <v>158</v>
      </c>
      <c r="E32" s="18" t="s">
        <v>165</v>
      </c>
      <c r="F32" s="17" t="s">
        <v>166</v>
      </c>
      <c r="G32" s="17" t="s">
        <v>167</v>
      </c>
      <c r="H32" s="19">
        <v>10428</v>
      </c>
      <c r="I32" s="19">
        <v>5050</v>
      </c>
      <c r="J32" s="18" t="s">
        <v>168</v>
      </c>
      <c r="K32" s="17">
        <v>5428</v>
      </c>
      <c r="L32" s="17" t="s">
        <v>27</v>
      </c>
      <c r="M32" s="17" t="s">
        <v>169</v>
      </c>
      <c r="N32" s="17" t="s">
        <v>89</v>
      </c>
    </row>
    <row r="33" spans="1:14" ht="58.5" customHeight="1">
      <c r="A33" s="17">
        <v>15</v>
      </c>
      <c r="B33" s="17" t="s">
        <v>170</v>
      </c>
      <c r="C33" s="17" t="s">
        <v>171</v>
      </c>
      <c r="D33" s="17" t="s">
        <v>172</v>
      </c>
      <c r="E33" s="18" t="s">
        <v>173</v>
      </c>
      <c r="F33" s="17" t="s">
        <v>107</v>
      </c>
      <c r="G33" s="17" t="s">
        <v>35</v>
      </c>
      <c r="H33" s="19">
        <v>132240</v>
      </c>
      <c r="I33" s="19">
        <v>105500</v>
      </c>
      <c r="J33" s="18" t="s">
        <v>174</v>
      </c>
      <c r="K33" s="17">
        <v>30000</v>
      </c>
      <c r="L33" s="17" t="s">
        <v>175</v>
      </c>
      <c r="M33" s="17" t="s">
        <v>88</v>
      </c>
      <c r="N33" s="17" t="s">
        <v>89</v>
      </c>
    </row>
    <row r="34" spans="1:14" ht="54">
      <c r="A34" s="17">
        <v>16</v>
      </c>
      <c r="B34" s="17" t="s">
        <v>176</v>
      </c>
      <c r="C34" s="17" t="s">
        <v>177</v>
      </c>
      <c r="D34" s="17" t="s">
        <v>178</v>
      </c>
      <c r="E34" s="18" t="s">
        <v>179</v>
      </c>
      <c r="F34" s="17" t="s">
        <v>34</v>
      </c>
      <c r="G34" s="17" t="s">
        <v>35</v>
      </c>
      <c r="H34" s="19">
        <v>135000</v>
      </c>
      <c r="I34" s="19">
        <v>115708</v>
      </c>
      <c r="J34" s="18" t="s">
        <v>180</v>
      </c>
      <c r="K34" s="17">
        <v>20000</v>
      </c>
      <c r="L34" s="17" t="s">
        <v>175</v>
      </c>
      <c r="M34" s="17" t="s">
        <v>181</v>
      </c>
      <c r="N34" s="17" t="s">
        <v>89</v>
      </c>
    </row>
    <row r="35" spans="1:14" ht="81" customHeight="1">
      <c r="A35" s="17">
        <v>17</v>
      </c>
      <c r="B35" s="17" t="s">
        <v>182</v>
      </c>
      <c r="C35" s="17" t="s">
        <v>183</v>
      </c>
      <c r="D35" s="17" t="s">
        <v>184</v>
      </c>
      <c r="E35" s="18" t="s">
        <v>185</v>
      </c>
      <c r="F35" s="17" t="s">
        <v>43</v>
      </c>
      <c r="G35" s="17" t="s">
        <v>35</v>
      </c>
      <c r="H35" s="19">
        <v>10808</v>
      </c>
      <c r="I35" s="19">
        <v>5068</v>
      </c>
      <c r="J35" s="18" t="s">
        <v>186</v>
      </c>
      <c r="K35" s="17">
        <v>5808</v>
      </c>
      <c r="L35" s="17" t="s">
        <v>27</v>
      </c>
      <c r="M35" s="17" t="s">
        <v>187</v>
      </c>
      <c r="N35" s="17" t="s">
        <v>89</v>
      </c>
    </row>
    <row r="36" spans="1:14" ht="93" customHeight="1">
      <c r="A36" s="17">
        <v>18</v>
      </c>
      <c r="B36" s="17" t="s">
        <v>188</v>
      </c>
      <c r="C36" s="17" t="s">
        <v>189</v>
      </c>
      <c r="D36" s="17" t="s">
        <v>135</v>
      </c>
      <c r="E36" s="18" t="s">
        <v>190</v>
      </c>
      <c r="F36" s="17" t="s">
        <v>43</v>
      </c>
      <c r="G36" s="17" t="s">
        <v>35</v>
      </c>
      <c r="H36" s="19">
        <v>17000</v>
      </c>
      <c r="I36" s="19">
        <v>12000</v>
      </c>
      <c r="J36" s="18" t="s">
        <v>191</v>
      </c>
      <c r="K36" s="17">
        <v>3000</v>
      </c>
      <c r="L36" s="17" t="s">
        <v>27</v>
      </c>
      <c r="M36" s="17" t="s">
        <v>192</v>
      </c>
      <c r="N36" s="17" t="s">
        <v>89</v>
      </c>
    </row>
    <row r="37" spans="1:14" ht="120.75" customHeight="1">
      <c r="A37" s="17">
        <v>19</v>
      </c>
      <c r="B37" s="17" t="s">
        <v>193</v>
      </c>
      <c r="C37" s="17" t="s">
        <v>194</v>
      </c>
      <c r="D37" s="17" t="s">
        <v>135</v>
      </c>
      <c r="E37" s="18" t="s">
        <v>195</v>
      </c>
      <c r="F37" s="17" t="s">
        <v>43</v>
      </c>
      <c r="G37" s="17" t="s">
        <v>35</v>
      </c>
      <c r="H37" s="19">
        <v>17968</v>
      </c>
      <c r="I37" s="19">
        <v>12000</v>
      </c>
      <c r="J37" s="18" t="s">
        <v>196</v>
      </c>
      <c r="K37" s="17">
        <v>3000</v>
      </c>
      <c r="L37" s="17" t="s">
        <v>175</v>
      </c>
      <c r="M37" s="17" t="s">
        <v>197</v>
      </c>
      <c r="N37" s="17" t="s">
        <v>89</v>
      </c>
    </row>
    <row r="38" spans="1:14" ht="120.75" customHeight="1">
      <c r="A38" s="17">
        <v>20</v>
      </c>
      <c r="B38" s="17" t="s">
        <v>198</v>
      </c>
      <c r="C38" s="17" t="s">
        <v>199</v>
      </c>
      <c r="D38" s="17" t="s">
        <v>135</v>
      </c>
      <c r="E38" s="18" t="s">
        <v>200</v>
      </c>
      <c r="F38" s="17" t="s">
        <v>201</v>
      </c>
      <c r="G38" s="17" t="s">
        <v>35</v>
      </c>
      <c r="H38" s="19">
        <v>24800</v>
      </c>
      <c r="I38" s="19">
        <v>15000</v>
      </c>
      <c r="J38" s="18" t="s">
        <v>202</v>
      </c>
      <c r="K38" s="17">
        <v>10000</v>
      </c>
      <c r="L38" s="17" t="s">
        <v>27</v>
      </c>
      <c r="M38" s="17" t="s">
        <v>139</v>
      </c>
      <c r="N38" s="17" t="s">
        <v>89</v>
      </c>
    </row>
    <row r="39" spans="1:14" ht="120.75" customHeight="1">
      <c r="A39" s="17">
        <v>21</v>
      </c>
      <c r="B39" s="17" t="s">
        <v>203</v>
      </c>
      <c r="C39" s="17" t="s">
        <v>204</v>
      </c>
      <c r="D39" s="17" t="s">
        <v>135</v>
      </c>
      <c r="E39" s="18" t="s">
        <v>205</v>
      </c>
      <c r="F39" s="17" t="s">
        <v>107</v>
      </c>
      <c r="G39" s="17" t="s">
        <v>35</v>
      </c>
      <c r="H39" s="19">
        <v>102600</v>
      </c>
      <c r="I39" s="19">
        <v>86900</v>
      </c>
      <c r="J39" s="18" t="s">
        <v>206</v>
      </c>
      <c r="K39" s="17">
        <v>8000</v>
      </c>
      <c r="L39" s="17" t="s">
        <v>27</v>
      </c>
      <c r="M39" s="17" t="s">
        <v>139</v>
      </c>
      <c r="N39" s="17" t="s">
        <v>89</v>
      </c>
    </row>
    <row r="40" spans="1:14" ht="120.75" customHeight="1">
      <c r="A40" s="17">
        <v>22</v>
      </c>
      <c r="B40" s="17" t="s">
        <v>207</v>
      </c>
      <c r="C40" s="17" t="s">
        <v>208</v>
      </c>
      <c r="D40" s="17" t="s">
        <v>135</v>
      </c>
      <c r="E40" s="18" t="s">
        <v>209</v>
      </c>
      <c r="F40" s="17" t="s">
        <v>107</v>
      </c>
      <c r="G40" s="17" t="s">
        <v>35</v>
      </c>
      <c r="H40" s="19">
        <v>45000</v>
      </c>
      <c r="I40" s="19">
        <v>36000</v>
      </c>
      <c r="J40" s="18" t="s">
        <v>210</v>
      </c>
      <c r="K40" s="17">
        <v>6000</v>
      </c>
      <c r="L40" s="17" t="s">
        <v>27</v>
      </c>
      <c r="M40" s="17" t="s">
        <v>139</v>
      </c>
      <c r="N40" s="17" t="s">
        <v>89</v>
      </c>
    </row>
    <row r="41" spans="1:14" ht="81">
      <c r="A41" s="17">
        <v>23</v>
      </c>
      <c r="B41" s="17" t="s">
        <v>211</v>
      </c>
      <c r="C41" s="17" t="s">
        <v>212</v>
      </c>
      <c r="D41" s="17" t="s">
        <v>135</v>
      </c>
      <c r="E41" s="18" t="s">
        <v>213</v>
      </c>
      <c r="F41" s="17" t="s">
        <v>43</v>
      </c>
      <c r="G41" s="17" t="s">
        <v>35</v>
      </c>
      <c r="H41" s="19">
        <v>21850</v>
      </c>
      <c r="I41" s="19">
        <v>16000</v>
      </c>
      <c r="J41" s="18" t="s">
        <v>214</v>
      </c>
      <c r="K41" s="17">
        <v>5000</v>
      </c>
      <c r="L41" s="17" t="s">
        <v>175</v>
      </c>
      <c r="M41" s="17" t="s">
        <v>215</v>
      </c>
      <c r="N41" s="17" t="s">
        <v>89</v>
      </c>
    </row>
    <row r="42" spans="1:14" ht="66.75" customHeight="1">
      <c r="A42" s="17">
        <v>24</v>
      </c>
      <c r="B42" s="17" t="s">
        <v>216</v>
      </c>
      <c r="C42" s="17" t="s">
        <v>217</v>
      </c>
      <c r="D42" s="17" t="s">
        <v>135</v>
      </c>
      <c r="E42" s="18" t="s">
        <v>218</v>
      </c>
      <c r="F42" s="17" t="s">
        <v>43</v>
      </c>
      <c r="G42" s="17" t="s">
        <v>35</v>
      </c>
      <c r="H42" s="19">
        <v>28650</v>
      </c>
      <c r="I42" s="19">
        <v>20000</v>
      </c>
      <c r="J42" s="18" t="s">
        <v>219</v>
      </c>
      <c r="K42" s="17">
        <v>5000</v>
      </c>
      <c r="L42" s="17" t="s">
        <v>175</v>
      </c>
      <c r="M42" s="17" t="s">
        <v>139</v>
      </c>
      <c r="N42" s="17" t="s">
        <v>89</v>
      </c>
    </row>
    <row r="43" spans="1:14" ht="67.5">
      <c r="A43" s="17">
        <v>25</v>
      </c>
      <c r="B43" s="17" t="s">
        <v>220</v>
      </c>
      <c r="C43" s="17" t="s">
        <v>221</v>
      </c>
      <c r="D43" s="17" t="s">
        <v>135</v>
      </c>
      <c r="E43" s="18" t="s">
        <v>222</v>
      </c>
      <c r="F43" s="17" t="s">
        <v>43</v>
      </c>
      <c r="G43" s="17" t="s">
        <v>35</v>
      </c>
      <c r="H43" s="19">
        <v>30827</v>
      </c>
      <c r="I43" s="19">
        <v>22000</v>
      </c>
      <c r="J43" s="18" t="s">
        <v>223</v>
      </c>
      <c r="K43" s="17">
        <v>5000</v>
      </c>
      <c r="L43" s="17" t="s">
        <v>27</v>
      </c>
      <c r="M43" s="17" t="s">
        <v>139</v>
      </c>
      <c r="N43" s="17" t="s">
        <v>89</v>
      </c>
    </row>
    <row r="44" spans="1:14" ht="108">
      <c r="A44" s="17">
        <v>26</v>
      </c>
      <c r="B44" s="17" t="s">
        <v>224</v>
      </c>
      <c r="C44" s="17" t="s">
        <v>225</v>
      </c>
      <c r="D44" s="17" t="s">
        <v>135</v>
      </c>
      <c r="E44" s="18" t="s">
        <v>226</v>
      </c>
      <c r="F44" s="17" t="s">
        <v>43</v>
      </c>
      <c r="G44" s="17" t="s">
        <v>35</v>
      </c>
      <c r="H44" s="19">
        <v>18609</v>
      </c>
      <c r="I44" s="19">
        <v>7500</v>
      </c>
      <c r="J44" s="18" t="s">
        <v>227</v>
      </c>
      <c r="K44" s="17">
        <v>6000</v>
      </c>
      <c r="L44" s="17" t="s">
        <v>175</v>
      </c>
      <c r="M44" s="17" t="s">
        <v>228</v>
      </c>
      <c r="N44" s="17" t="s">
        <v>89</v>
      </c>
    </row>
    <row r="45" spans="1:14" ht="54">
      <c r="A45" s="17">
        <v>27</v>
      </c>
      <c r="B45" s="17" t="s">
        <v>229</v>
      </c>
      <c r="C45" s="17" t="s">
        <v>230</v>
      </c>
      <c r="D45" s="17" t="s">
        <v>135</v>
      </c>
      <c r="E45" s="18" t="s">
        <v>231</v>
      </c>
      <c r="F45" s="17" t="s">
        <v>43</v>
      </c>
      <c r="G45" s="17" t="s">
        <v>35</v>
      </c>
      <c r="H45" s="19">
        <v>20000</v>
      </c>
      <c r="I45" s="19">
        <v>15000</v>
      </c>
      <c r="J45" s="18" t="s">
        <v>232</v>
      </c>
      <c r="K45" s="17">
        <v>3000</v>
      </c>
      <c r="L45" s="17" t="s">
        <v>175</v>
      </c>
      <c r="M45" s="17" t="s">
        <v>233</v>
      </c>
      <c r="N45" s="17" t="s">
        <v>89</v>
      </c>
    </row>
    <row r="46" spans="1:14" ht="40.5">
      <c r="A46" s="17">
        <v>28</v>
      </c>
      <c r="B46" s="17" t="s">
        <v>234</v>
      </c>
      <c r="C46" s="17" t="s">
        <v>235</v>
      </c>
      <c r="D46" s="17" t="s">
        <v>135</v>
      </c>
      <c r="E46" s="18" t="s">
        <v>236</v>
      </c>
      <c r="F46" s="17" t="s">
        <v>43</v>
      </c>
      <c r="G46" s="17" t="s">
        <v>35</v>
      </c>
      <c r="H46" s="19">
        <v>11310</v>
      </c>
      <c r="I46" s="19">
        <v>4500</v>
      </c>
      <c r="J46" s="18" t="s">
        <v>237</v>
      </c>
      <c r="K46" s="17">
        <v>7000</v>
      </c>
      <c r="L46" s="17" t="s">
        <v>27</v>
      </c>
      <c r="M46" s="17" t="s">
        <v>238</v>
      </c>
      <c r="N46" s="17" t="s">
        <v>89</v>
      </c>
    </row>
    <row r="47" spans="1:14" ht="54">
      <c r="A47" s="17">
        <v>29</v>
      </c>
      <c r="B47" s="17" t="s">
        <v>239</v>
      </c>
      <c r="C47" s="17" t="s">
        <v>240</v>
      </c>
      <c r="D47" s="17" t="s">
        <v>241</v>
      </c>
      <c r="E47" s="18" t="s">
        <v>242</v>
      </c>
      <c r="F47" s="17" t="s">
        <v>43</v>
      </c>
      <c r="G47" s="17" t="s">
        <v>35</v>
      </c>
      <c r="H47" s="19">
        <v>45000</v>
      </c>
      <c r="I47" s="19">
        <v>3500</v>
      </c>
      <c r="J47" s="18" t="s">
        <v>243</v>
      </c>
      <c r="K47" s="17">
        <v>13000</v>
      </c>
      <c r="L47" s="17" t="s">
        <v>27</v>
      </c>
      <c r="M47" s="17" t="s">
        <v>244</v>
      </c>
      <c r="N47" s="17" t="s">
        <v>89</v>
      </c>
    </row>
    <row r="48" spans="1:14" ht="54">
      <c r="A48" s="17">
        <v>30</v>
      </c>
      <c r="B48" s="17" t="s">
        <v>245</v>
      </c>
      <c r="C48" s="17" t="s">
        <v>246</v>
      </c>
      <c r="D48" s="17" t="s">
        <v>247</v>
      </c>
      <c r="E48" s="18" t="s">
        <v>248</v>
      </c>
      <c r="F48" s="17" t="s">
        <v>249</v>
      </c>
      <c r="G48" s="17" t="s">
        <v>35</v>
      </c>
      <c r="H48" s="19">
        <v>11070</v>
      </c>
      <c r="I48" s="19">
        <v>10134</v>
      </c>
      <c r="J48" s="18" t="s">
        <v>250</v>
      </c>
      <c r="K48" s="17">
        <v>7300</v>
      </c>
      <c r="L48" s="17" t="s">
        <v>27</v>
      </c>
      <c r="M48" s="17" t="s">
        <v>251</v>
      </c>
      <c r="N48" s="17" t="s">
        <v>89</v>
      </c>
    </row>
    <row r="49" spans="1:14" ht="84" customHeight="1">
      <c r="A49" s="17">
        <v>31</v>
      </c>
      <c r="B49" s="17" t="s">
        <v>252</v>
      </c>
      <c r="C49" s="17" t="s">
        <v>253</v>
      </c>
      <c r="D49" s="17" t="s">
        <v>254</v>
      </c>
      <c r="E49" s="18" t="s">
        <v>255</v>
      </c>
      <c r="F49" s="17" t="s">
        <v>43</v>
      </c>
      <c r="G49" s="17" t="s">
        <v>93</v>
      </c>
      <c r="H49" s="19">
        <v>24391.84</v>
      </c>
      <c r="I49" s="19">
        <v>13500</v>
      </c>
      <c r="J49" s="18" t="s">
        <v>256</v>
      </c>
      <c r="K49" s="17">
        <v>12329</v>
      </c>
      <c r="L49" s="17" t="s">
        <v>37</v>
      </c>
      <c r="M49" s="17" t="s">
        <v>257</v>
      </c>
      <c r="N49" s="17" t="s">
        <v>89</v>
      </c>
    </row>
    <row r="50" spans="1:14" ht="14.25">
      <c r="A50" s="17"/>
      <c r="B50" s="20" t="s">
        <v>258</v>
      </c>
      <c r="C50" s="17"/>
      <c r="D50" s="17"/>
      <c r="E50" s="18"/>
      <c r="F50" s="17"/>
      <c r="G50" s="17"/>
      <c r="H50" s="19"/>
      <c r="I50" s="19"/>
      <c r="J50" s="18"/>
      <c r="K50" s="17"/>
      <c r="L50" s="17"/>
      <c r="M50" s="17"/>
      <c r="N50" s="17"/>
    </row>
    <row r="51" spans="1:14" ht="14.25">
      <c r="A51" s="11" t="s">
        <v>19</v>
      </c>
      <c r="B51" s="12">
        <f>COUNTIF(N52:N1070,"=桂林市人民政府")</f>
        <v>9</v>
      </c>
      <c r="C51" s="11"/>
      <c r="D51" s="11"/>
      <c r="E51" s="13"/>
      <c r="F51" s="14"/>
      <c r="G51" s="11"/>
      <c r="H51" s="15">
        <f>SUMIF(N52:N1070,"=桂林市人民政府",H52:H1070)</f>
        <v>448403</v>
      </c>
      <c r="I51" s="15">
        <f>SUMIF(N52:N1070,"=桂林市人民政府",I52:I1070)</f>
        <v>349876</v>
      </c>
      <c r="J51" s="27"/>
      <c r="K51" s="15">
        <f>SUMIF(N52:N1070,"=桂林市人民政府",K52:K1070)</f>
        <v>109059</v>
      </c>
      <c r="L51" s="11"/>
      <c r="M51" s="11"/>
      <c r="N51" s="11"/>
    </row>
    <row r="52" spans="1:14" ht="67.5">
      <c r="A52" s="17">
        <v>1</v>
      </c>
      <c r="B52" s="17" t="s">
        <v>259</v>
      </c>
      <c r="C52" s="17" t="s">
        <v>260</v>
      </c>
      <c r="D52" s="21" t="s">
        <v>64</v>
      </c>
      <c r="E52" s="18" t="s">
        <v>261</v>
      </c>
      <c r="F52" s="17" t="s">
        <v>43</v>
      </c>
      <c r="G52" s="17" t="s">
        <v>262</v>
      </c>
      <c r="H52" s="19">
        <v>71191</v>
      </c>
      <c r="I52" s="19">
        <v>51400</v>
      </c>
      <c r="J52" s="18" t="s">
        <v>263</v>
      </c>
      <c r="K52" s="17">
        <v>19791</v>
      </c>
      <c r="L52" s="17" t="s">
        <v>27</v>
      </c>
      <c r="M52" s="17" t="s">
        <v>264</v>
      </c>
      <c r="N52" s="17" t="s">
        <v>265</v>
      </c>
    </row>
    <row r="53" spans="1:14" ht="66.75" customHeight="1">
      <c r="A53" s="17">
        <v>2</v>
      </c>
      <c r="B53" s="17" t="s">
        <v>266</v>
      </c>
      <c r="C53" s="17" t="s">
        <v>267</v>
      </c>
      <c r="D53" s="17" t="s">
        <v>268</v>
      </c>
      <c r="E53" s="18" t="s">
        <v>269</v>
      </c>
      <c r="F53" s="17" t="s">
        <v>34</v>
      </c>
      <c r="G53" s="17" t="s">
        <v>35</v>
      </c>
      <c r="H53" s="19">
        <v>15000</v>
      </c>
      <c r="I53" s="19">
        <v>8600</v>
      </c>
      <c r="J53" s="18" t="s">
        <v>270</v>
      </c>
      <c r="K53" s="17">
        <v>6400</v>
      </c>
      <c r="L53" s="17" t="s">
        <v>27</v>
      </c>
      <c r="M53" s="17" t="s">
        <v>271</v>
      </c>
      <c r="N53" s="17" t="s">
        <v>265</v>
      </c>
    </row>
    <row r="54" spans="1:14" ht="70.5" customHeight="1">
      <c r="A54" s="17">
        <v>3</v>
      </c>
      <c r="B54" s="17" t="s">
        <v>272</v>
      </c>
      <c r="C54" s="17" t="s">
        <v>273</v>
      </c>
      <c r="D54" s="17" t="s">
        <v>274</v>
      </c>
      <c r="E54" s="18" t="s">
        <v>275</v>
      </c>
      <c r="F54" s="17" t="s">
        <v>34</v>
      </c>
      <c r="G54" s="17" t="s">
        <v>35</v>
      </c>
      <c r="H54" s="19">
        <v>35000</v>
      </c>
      <c r="I54" s="19">
        <v>15000</v>
      </c>
      <c r="J54" s="18" t="s">
        <v>276</v>
      </c>
      <c r="K54" s="17">
        <v>20000</v>
      </c>
      <c r="L54" s="17" t="s">
        <v>27</v>
      </c>
      <c r="M54" s="17" t="s">
        <v>277</v>
      </c>
      <c r="N54" s="17" t="s">
        <v>265</v>
      </c>
    </row>
    <row r="55" spans="1:14" ht="54.75" customHeight="1">
      <c r="A55" s="17">
        <v>4</v>
      </c>
      <c r="B55" s="17" t="s">
        <v>278</v>
      </c>
      <c r="C55" s="17" t="s">
        <v>279</v>
      </c>
      <c r="D55" s="17" t="s">
        <v>274</v>
      </c>
      <c r="E55" s="18" t="s">
        <v>280</v>
      </c>
      <c r="F55" s="17" t="s">
        <v>34</v>
      </c>
      <c r="G55" s="17" t="s">
        <v>35</v>
      </c>
      <c r="H55" s="19">
        <v>35000</v>
      </c>
      <c r="I55" s="19">
        <v>19005</v>
      </c>
      <c r="J55" s="18" t="s">
        <v>281</v>
      </c>
      <c r="K55" s="17">
        <v>15995</v>
      </c>
      <c r="L55" s="17" t="s">
        <v>175</v>
      </c>
      <c r="M55" s="17" t="s">
        <v>282</v>
      </c>
      <c r="N55" s="17" t="s">
        <v>265</v>
      </c>
    </row>
    <row r="56" spans="1:14" ht="54">
      <c r="A56" s="17">
        <v>5</v>
      </c>
      <c r="B56" s="17" t="s">
        <v>283</v>
      </c>
      <c r="C56" s="17" t="s">
        <v>284</v>
      </c>
      <c r="D56" s="17" t="s">
        <v>147</v>
      </c>
      <c r="E56" s="18" t="s">
        <v>285</v>
      </c>
      <c r="F56" s="17" t="s">
        <v>34</v>
      </c>
      <c r="G56" s="17" t="s">
        <v>35</v>
      </c>
      <c r="H56" s="19">
        <v>52000</v>
      </c>
      <c r="I56" s="19">
        <v>50371</v>
      </c>
      <c r="J56" s="18" t="s">
        <v>286</v>
      </c>
      <c r="K56" s="17">
        <v>10000</v>
      </c>
      <c r="L56" s="17" t="s">
        <v>287</v>
      </c>
      <c r="M56" s="17" t="s">
        <v>288</v>
      </c>
      <c r="N56" s="17" t="s">
        <v>265</v>
      </c>
    </row>
    <row r="57" spans="1:14" ht="141" customHeight="1">
      <c r="A57" s="17">
        <v>6</v>
      </c>
      <c r="B57" s="17" t="s">
        <v>289</v>
      </c>
      <c r="C57" s="17" t="s">
        <v>290</v>
      </c>
      <c r="D57" s="17" t="s">
        <v>147</v>
      </c>
      <c r="E57" s="18" t="s">
        <v>291</v>
      </c>
      <c r="F57" s="17" t="s">
        <v>137</v>
      </c>
      <c r="G57" s="17" t="s">
        <v>35</v>
      </c>
      <c r="H57" s="19">
        <v>60000</v>
      </c>
      <c r="I57" s="19">
        <v>45000</v>
      </c>
      <c r="J57" s="18" t="s">
        <v>292</v>
      </c>
      <c r="K57" s="17">
        <v>18000</v>
      </c>
      <c r="L57" s="17" t="s">
        <v>287</v>
      </c>
      <c r="M57" s="17" t="s">
        <v>293</v>
      </c>
      <c r="N57" s="17" t="s">
        <v>265</v>
      </c>
    </row>
    <row r="58" spans="1:14" ht="51.75" customHeight="1">
      <c r="A58" s="17">
        <v>7</v>
      </c>
      <c r="B58" s="17" t="s">
        <v>294</v>
      </c>
      <c r="C58" s="17" t="s">
        <v>295</v>
      </c>
      <c r="D58" s="17" t="s">
        <v>147</v>
      </c>
      <c r="E58" s="18" t="s">
        <v>296</v>
      </c>
      <c r="F58" s="17" t="s">
        <v>43</v>
      </c>
      <c r="G58" s="17" t="s">
        <v>297</v>
      </c>
      <c r="H58" s="19">
        <v>10176</v>
      </c>
      <c r="I58" s="19">
        <v>6500</v>
      </c>
      <c r="J58" s="18" t="s">
        <v>298</v>
      </c>
      <c r="K58" s="17">
        <v>3676</v>
      </c>
      <c r="L58" s="17" t="s">
        <v>299</v>
      </c>
      <c r="M58" s="17" t="s">
        <v>300</v>
      </c>
      <c r="N58" s="17" t="s">
        <v>265</v>
      </c>
    </row>
    <row r="59" spans="1:14" ht="27">
      <c r="A59" s="17">
        <v>8</v>
      </c>
      <c r="B59" s="17" t="s">
        <v>301</v>
      </c>
      <c r="C59" s="17" t="s">
        <v>302</v>
      </c>
      <c r="D59" s="17" t="s">
        <v>58</v>
      </c>
      <c r="E59" s="18" t="s">
        <v>303</v>
      </c>
      <c r="F59" s="17" t="s">
        <v>24</v>
      </c>
      <c r="G59" s="17" t="s">
        <v>35</v>
      </c>
      <c r="H59" s="19">
        <v>49197</v>
      </c>
      <c r="I59" s="19">
        <v>44000</v>
      </c>
      <c r="J59" s="18" t="s">
        <v>304</v>
      </c>
      <c r="K59" s="17">
        <v>5197</v>
      </c>
      <c r="L59" s="17" t="s">
        <v>27</v>
      </c>
      <c r="M59" s="17" t="s">
        <v>305</v>
      </c>
      <c r="N59" s="17" t="s">
        <v>265</v>
      </c>
    </row>
    <row r="60" spans="1:14" ht="108">
      <c r="A60" s="17">
        <v>9</v>
      </c>
      <c r="B60" s="17" t="s">
        <v>306</v>
      </c>
      <c r="C60" s="17" t="s">
        <v>307</v>
      </c>
      <c r="D60" s="17" t="s">
        <v>58</v>
      </c>
      <c r="E60" s="18" t="s">
        <v>308</v>
      </c>
      <c r="F60" s="17" t="s">
        <v>24</v>
      </c>
      <c r="G60" s="17" t="s">
        <v>309</v>
      </c>
      <c r="H60" s="19">
        <v>120839</v>
      </c>
      <c r="I60" s="19">
        <v>110000</v>
      </c>
      <c r="J60" s="18" t="s">
        <v>310</v>
      </c>
      <c r="K60" s="17">
        <v>10000</v>
      </c>
      <c r="L60" s="17" t="s">
        <v>27</v>
      </c>
      <c r="M60" s="17" t="s">
        <v>311</v>
      </c>
      <c r="N60" s="17" t="s">
        <v>265</v>
      </c>
    </row>
    <row r="61" spans="1:14" ht="14.25">
      <c r="A61" s="17"/>
      <c r="B61" s="20" t="s">
        <v>312</v>
      </c>
      <c r="C61" s="17"/>
      <c r="D61" s="17"/>
      <c r="E61" s="18"/>
      <c r="F61" s="17"/>
      <c r="G61" s="17"/>
      <c r="H61" s="19"/>
      <c r="I61" s="19"/>
      <c r="J61" s="18"/>
      <c r="K61" s="17"/>
      <c r="L61" s="17"/>
      <c r="M61" s="17"/>
      <c r="N61" s="17"/>
    </row>
    <row r="62" spans="1:14" ht="14.25">
      <c r="A62" s="11" t="s">
        <v>19</v>
      </c>
      <c r="B62" s="12">
        <f>COUNTIF(N63:N1080,"=梧州市人民政府")</f>
        <v>10</v>
      </c>
      <c r="C62" s="11"/>
      <c r="D62" s="11"/>
      <c r="E62" s="13"/>
      <c r="F62" s="14"/>
      <c r="G62" s="11"/>
      <c r="H62" s="15">
        <f>SUMIF(N63:N1080,"=梧州市人民政府",H63:H1080)</f>
        <v>525143</v>
      </c>
      <c r="I62" s="15">
        <f>SUMIF(N63:N1080,"=梧州市人民政府",I63:I1080)</f>
        <v>429599</v>
      </c>
      <c r="J62" s="27"/>
      <c r="K62" s="15">
        <f>SUMIF(N63:N1080,"=梧州市人民政府",K63:K1080)</f>
        <v>74911</v>
      </c>
      <c r="L62" s="11"/>
      <c r="M62" s="11"/>
      <c r="N62" s="11"/>
    </row>
    <row r="63" spans="1:14" ht="27">
      <c r="A63" s="17">
        <v>1</v>
      </c>
      <c r="B63" s="17" t="s">
        <v>313</v>
      </c>
      <c r="C63" s="17" t="s">
        <v>314</v>
      </c>
      <c r="D63" s="17" t="s">
        <v>84</v>
      </c>
      <c r="E63" s="18" t="s">
        <v>315</v>
      </c>
      <c r="F63" s="17" t="s">
        <v>316</v>
      </c>
      <c r="G63" s="17" t="s">
        <v>317</v>
      </c>
      <c r="H63" s="19">
        <v>105154</v>
      </c>
      <c r="I63" s="19">
        <v>71800</v>
      </c>
      <c r="J63" s="18" t="s">
        <v>318</v>
      </c>
      <c r="K63" s="17">
        <v>13000</v>
      </c>
      <c r="L63" s="17" t="s">
        <v>27</v>
      </c>
      <c r="M63" s="17" t="s">
        <v>319</v>
      </c>
      <c r="N63" s="17" t="s">
        <v>320</v>
      </c>
    </row>
    <row r="64" spans="1:14" ht="40.5">
      <c r="A64" s="17">
        <v>2</v>
      </c>
      <c r="B64" s="17" t="s">
        <v>321</v>
      </c>
      <c r="C64" s="17" t="s">
        <v>322</v>
      </c>
      <c r="D64" s="17" t="s">
        <v>323</v>
      </c>
      <c r="E64" s="18" t="s">
        <v>324</v>
      </c>
      <c r="F64" s="17" t="s">
        <v>24</v>
      </c>
      <c r="G64" s="17" t="s">
        <v>325</v>
      </c>
      <c r="H64" s="19">
        <v>26269</v>
      </c>
      <c r="I64" s="19">
        <v>25000</v>
      </c>
      <c r="J64" s="18" t="s">
        <v>326</v>
      </c>
      <c r="K64" s="17">
        <v>1000</v>
      </c>
      <c r="L64" s="17" t="s">
        <v>27</v>
      </c>
      <c r="M64" s="17" t="s">
        <v>327</v>
      </c>
      <c r="N64" s="17" t="s">
        <v>320</v>
      </c>
    </row>
    <row r="65" spans="1:14" ht="54">
      <c r="A65" s="17">
        <v>3</v>
      </c>
      <c r="B65" s="17" t="s">
        <v>328</v>
      </c>
      <c r="C65" s="17" t="s">
        <v>329</v>
      </c>
      <c r="D65" s="17" t="s">
        <v>98</v>
      </c>
      <c r="E65" s="18" t="s">
        <v>330</v>
      </c>
      <c r="F65" s="17" t="s">
        <v>137</v>
      </c>
      <c r="G65" s="17" t="s">
        <v>331</v>
      </c>
      <c r="H65" s="19">
        <v>80490</v>
      </c>
      <c r="I65" s="19">
        <v>70276</v>
      </c>
      <c r="J65" s="18" t="s">
        <v>332</v>
      </c>
      <c r="K65" s="17">
        <v>10214</v>
      </c>
      <c r="L65" s="17" t="s">
        <v>27</v>
      </c>
      <c r="M65" s="17" t="s">
        <v>333</v>
      </c>
      <c r="N65" s="17" t="s">
        <v>320</v>
      </c>
    </row>
    <row r="66" spans="1:14" ht="94.5">
      <c r="A66" s="17">
        <v>4</v>
      </c>
      <c r="B66" s="17" t="s">
        <v>334</v>
      </c>
      <c r="C66" s="17" t="s">
        <v>335</v>
      </c>
      <c r="D66" s="17" t="s">
        <v>51</v>
      </c>
      <c r="E66" s="18" t="s">
        <v>336</v>
      </c>
      <c r="F66" s="17" t="s">
        <v>43</v>
      </c>
      <c r="G66" s="17" t="s">
        <v>331</v>
      </c>
      <c r="H66" s="19">
        <v>10629</v>
      </c>
      <c r="I66" s="19">
        <v>4758</v>
      </c>
      <c r="J66" s="18" t="s">
        <v>337</v>
      </c>
      <c r="K66" s="17">
        <v>5871</v>
      </c>
      <c r="L66" s="17" t="s">
        <v>27</v>
      </c>
      <c r="M66" s="17" t="s">
        <v>338</v>
      </c>
      <c r="N66" s="17" t="s">
        <v>320</v>
      </c>
    </row>
    <row r="67" spans="1:14" ht="67.5">
      <c r="A67" s="17">
        <v>5</v>
      </c>
      <c r="B67" s="17" t="s">
        <v>339</v>
      </c>
      <c r="C67" s="17" t="s">
        <v>340</v>
      </c>
      <c r="D67" s="17" t="s">
        <v>84</v>
      </c>
      <c r="E67" s="18" t="s">
        <v>341</v>
      </c>
      <c r="F67" s="17" t="s">
        <v>24</v>
      </c>
      <c r="G67" s="17" t="s">
        <v>342</v>
      </c>
      <c r="H67" s="19">
        <v>31965</v>
      </c>
      <c r="I67" s="19">
        <v>26965</v>
      </c>
      <c r="J67" s="18" t="s">
        <v>343</v>
      </c>
      <c r="K67" s="17">
        <v>5000</v>
      </c>
      <c r="L67" s="17" t="s">
        <v>79</v>
      </c>
      <c r="M67" s="17" t="s">
        <v>344</v>
      </c>
      <c r="N67" s="17" t="s">
        <v>320</v>
      </c>
    </row>
    <row r="68" spans="1:14" ht="63" customHeight="1">
      <c r="A68" s="17">
        <v>6</v>
      </c>
      <c r="B68" s="17" t="s">
        <v>345</v>
      </c>
      <c r="C68" s="17" t="s">
        <v>346</v>
      </c>
      <c r="D68" s="17" t="s">
        <v>241</v>
      </c>
      <c r="E68" s="18" t="s">
        <v>347</v>
      </c>
      <c r="F68" s="17" t="s">
        <v>43</v>
      </c>
      <c r="G68" s="17" t="s">
        <v>35</v>
      </c>
      <c r="H68" s="19">
        <v>20000</v>
      </c>
      <c r="I68" s="19">
        <v>11500</v>
      </c>
      <c r="J68" s="18" t="s">
        <v>348</v>
      </c>
      <c r="K68" s="17">
        <v>8500</v>
      </c>
      <c r="L68" s="17" t="s">
        <v>27</v>
      </c>
      <c r="M68" s="17" t="s">
        <v>349</v>
      </c>
      <c r="N68" s="17" t="s">
        <v>320</v>
      </c>
    </row>
    <row r="69" spans="1:14" ht="67.5">
      <c r="A69" s="17">
        <v>7</v>
      </c>
      <c r="B69" s="17" t="s">
        <v>350</v>
      </c>
      <c r="C69" s="17" t="s">
        <v>351</v>
      </c>
      <c r="D69" s="17" t="s">
        <v>274</v>
      </c>
      <c r="E69" s="18" t="s">
        <v>352</v>
      </c>
      <c r="F69" s="17" t="s">
        <v>34</v>
      </c>
      <c r="G69" s="17" t="s">
        <v>353</v>
      </c>
      <c r="H69" s="19">
        <v>12000</v>
      </c>
      <c r="I69" s="19">
        <v>8500</v>
      </c>
      <c r="J69" s="18" t="s">
        <v>354</v>
      </c>
      <c r="K69" s="17">
        <v>3500</v>
      </c>
      <c r="L69" s="17" t="s">
        <v>287</v>
      </c>
      <c r="M69" s="17" t="s">
        <v>355</v>
      </c>
      <c r="N69" s="17" t="s">
        <v>320</v>
      </c>
    </row>
    <row r="70" spans="1:14" ht="54">
      <c r="A70" s="17">
        <v>8</v>
      </c>
      <c r="B70" s="17" t="s">
        <v>356</v>
      </c>
      <c r="C70" s="17" t="s">
        <v>357</v>
      </c>
      <c r="D70" s="17" t="s">
        <v>51</v>
      </c>
      <c r="E70" s="18" t="s">
        <v>358</v>
      </c>
      <c r="F70" s="17" t="s">
        <v>24</v>
      </c>
      <c r="G70" s="17" t="s">
        <v>359</v>
      </c>
      <c r="H70" s="19">
        <v>31537</v>
      </c>
      <c r="I70" s="19">
        <v>26000</v>
      </c>
      <c r="J70" s="18" t="s">
        <v>360</v>
      </c>
      <c r="K70" s="17">
        <v>5537</v>
      </c>
      <c r="L70" s="17" t="s">
        <v>27</v>
      </c>
      <c r="M70" s="17" t="s">
        <v>361</v>
      </c>
      <c r="N70" s="17" t="s">
        <v>320</v>
      </c>
    </row>
    <row r="71" spans="1:14" ht="54">
      <c r="A71" s="17">
        <v>9</v>
      </c>
      <c r="B71" s="17" t="s">
        <v>362</v>
      </c>
      <c r="C71" s="17" t="s">
        <v>363</v>
      </c>
      <c r="D71" s="28" t="s">
        <v>364</v>
      </c>
      <c r="E71" s="18" t="s">
        <v>365</v>
      </c>
      <c r="F71" s="17" t="s">
        <v>137</v>
      </c>
      <c r="G71" s="17" t="s">
        <v>366</v>
      </c>
      <c r="H71" s="19">
        <v>180000</v>
      </c>
      <c r="I71" s="19">
        <v>160000</v>
      </c>
      <c r="J71" s="18" t="s">
        <v>367</v>
      </c>
      <c r="K71" s="17">
        <v>20000</v>
      </c>
      <c r="L71" s="17" t="s">
        <v>27</v>
      </c>
      <c r="M71" s="17" t="s">
        <v>368</v>
      </c>
      <c r="N71" s="17" t="s">
        <v>320</v>
      </c>
    </row>
    <row r="72" spans="1:14" ht="54">
      <c r="A72" s="17">
        <v>10</v>
      </c>
      <c r="B72" s="17" t="s">
        <v>369</v>
      </c>
      <c r="C72" s="17" t="s">
        <v>370</v>
      </c>
      <c r="D72" s="17" t="s">
        <v>371</v>
      </c>
      <c r="E72" s="18" t="s">
        <v>372</v>
      </c>
      <c r="F72" s="17" t="s">
        <v>24</v>
      </c>
      <c r="G72" s="17" t="s">
        <v>373</v>
      </c>
      <c r="H72" s="19">
        <v>27099</v>
      </c>
      <c r="I72" s="19">
        <v>24800</v>
      </c>
      <c r="J72" s="18" t="s">
        <v>374</v>
      </c>
      <c r="K72" s="17">
        <v>2289</v>
      </c>
      <c r="L72" s="17" t="s">
        <v>27</v>
      </c>
      <c r="M72" s="17" t="s">
        <v>375</v>
      </c>
      <c r="N72" s="17" t="s">
        <v>320</v>
      </c>
    </row>
    <row r="73" spans="1:14" ht="14.25">
      <c r="A73" s="17"/>
      <c r="B73" s="20" t="s">
        <v>376</v>
      </c>
      <c r="C73" s="17"/>
      <c r="D73" s="17"/>
      <c r="E73" s="18"/>
      <c r="F73" s="17"/>
      <c r="G73" s="17"/>
      <c r="H73" s="19"/>
      <c r="I73" s="19"/>
      <c r="J73" s="18"/>
      <c r="K73" s="17"/>
      <c r="L73" s="17"/>
      <c r="M73" s="17"/>
      <c r="N73" s="17"/>
    </row>
    <row r="74" spans="1:14" ht="14.25">
      <c r="A74" s="11" t="s">
        <v>19</v>
      </c>
      <c r="B74" s="12">
        <f>COUNTIF(N75:N1091,"=北海市人民政府")</f>
        <v>8</v>
      </c>
      <c r="C74" s="11"/>
      <c r="D74" s="11"/>
      <c r="E74" s="13"/>
      <c r="F74" s="14"/>
      <c r="G74" s="11"/>
      <c r="H74" s="15">
        <f>SUMIF(N75:N1091,"=北海市人民政府",H75:H1091)</f>
        <v>599958</v>
      </c>
      <c r="I74" s="15">
        <f>SUMIF(N75:N1091,"=北海市人民政府",I75:I1091)</f>
        <v>359291</v>
      </c>
      <c r="J74" s="27"/>
      <c r="K74" s="15">
        <f>SUMIF(N75:N1091,"=北海市人民政府",K75:K1091)</f>
        <v>187500</v>
      </c>
      <c r="L74" s="11"/>
      <c r="M74" s="11"/>
      <c r="N74" s="11"/>
    </row>
    <row r="75" spans="1:14" ht="55.5" customHeight="1">
      <c r="A75" s="17">
        <v>1</v>
      </c>
      <c r="B75" s="17" t="s">
        <v>377</v>
      </c>
      <c r="C75" s="17" t="s">
        <v>378</v>
      </c>
      <c r="D75" s="17" t="s">
        <v>178</v>
      </c>
      <c r="E75" s="18" t="s">
        <v>379</v>
      </c>
      <c r="F75" s="17" t="s">
        <v>34</v>
      </c>
      <c r="G75" s="17" t="s">
        <v>297</v>
      </c>
      <c r="H75" s="19">
        <v>31915</v>
      </c>
      <c r="I75" s="19">
        <v>25439</v>
      </c>
      <c r="J75" s="18" t="s">
        <v>380</v>
      </c>
      <c r="K75" s="17">
        <v>5000</v>
      </c>
      <c r="L75" s="17" t="s">
        <v>27</v>
      </c>
      <c r="M75" s="17" t="s">
        <v>381</v>
      </c>
      <c r="N75" s="17" t="s">
        <v>382</v>
      </c>
    </row>
    <row r="76" spans="1:14" ht="55.5" customHeight="1">
      <c r="A76" s="17">
        <v>2</v>
      </c>
      <c r="B76" s="17" t="s">
        <v>383</v>
      </c>
      <c r="C76" s="17" t="s">
        <v>384</v>
      </c>
      <c r="D76" s="17" t="s">
        <v>172</v>
      </c>
      <c r="E76" s="18" t="s">
        <v>385</v>
      </c>
      <c r="F76" s="17" t="s">
        <v>34</v>
      </c>
      <c r="G76" s="17" t="s">
        <v>297</v>
      </c>
      <c r="H76" s="19">
        <v>43125</v>
      </c>
      <c r="I76" s="19">
        <v>25960</v>
      </c>
      <c r="J76" s="18" t="s">
        <v>380</v>
      </c>
      <c r="K76" s="17">
        <v>10000</v>
      </c>
      <c r="L76" s="17" t="s">
        <v>27</v>
      </c>
      <c r="M76" s="17" t="s">
        <v>381</v>
      </c>
      <c r="N76" s="17" t="s">
        <v>382</v>
      </c>
    </row>
    <row r="77" spans="1:14" ht="55.5" customHeight="1">
      <c r="A77" s="17">
        <v>3</v>
      </c>
      <c r="B77" s="17" t="s">
        <v>386</v>
      </c>
      <c r="C77" s="17" t="s">
        <v>387</v>
      </c>
      <c r="D77" s="17" t="s">
        <v>84</v>
      </c>
      <c r="E77" s="18" t="s">
        <v>388</v>
      </c>
      <c r="F77" s="17" t="s">
        <v>43</v>
      </c>
      <c r="G77" s="17" t="s">
        <v>297</v>
      </c>
      <c r="H77" s="19">
        <v>22796</v>
      </c>
      <c r="I77" s="19">
        <v>17202</v>
      </c>
      <c r="J77" s="18" t="s">
        <v>389</v>
      </c>
      <c r="K77" s="17">
        <v>5000</v>
      </c>
      <c r="L77" s="17" t="s">
        <v>27</v>
      </c>
      <c r="M77" s="17" t="s">
        <v>381</v>
      </c>
      <c r="N77" s="17" t="s">
        <v>382</v>
      </c>
    </row>
    <row r="78" spans="1:14" ht="76.5" customHeight="1">
      <c r="A78" s="17">
        <v>4</v>
      </c>
      <c r="B78" s="17" t="s">
        <v>390</v>
      </c>
      <c r="C78" s="17" t="s">
        <v>391</v>
      </c>
      <c r="D78" s="17" t="s">
        <v>84</v>
      </c>
      <c r="E78" s="18" t="s">
        <v>392</v>
      </c>
      <c r="F78" s="17" t="s">
        <v>43</v>
      </c>
      <c r="G78" s="17" t="s">
        <v>331</v>
      </c>
      <c r="H78" s="19">
        <v>399828</v>
      </c>
      <c r="I78" s="19">
        <v>213500</v>
      </c>
      <c r="J78" s="18" t="s">
        <v>393</v>
      </c>
      <c r="K78" s="17">
        <v>150000</v>
      </c>
      <c r="L78" s="17" t="s">
        <v>287</v>
      </c>
      <c r="M78" s="17" t="s">
        <v>394</v>
      </c>
      <c r="N78" s="17" t="s">
        <v>382</v>
      </c>
    </row>
    <row r="79" spans="1:14" ht="94.5">
      <c r="A79" s="17">
        <v>5</v>
      </c>
      <c r="B79" s="17" t="s">
        <v>395</v>
      </c>
      <c r="C79" s="17" t="s">
        <v>396</v>
      </c>
      <c r="D79" s="17" t="s">
        <v>397</v>
      </c>
      <c r="E79" s="18" t="s">
        <v>398</v>
      </c>
      <c r="F79" s="17" t="s">
        <v>34</v>
      </c>
      <c r="G79" s="17" t="s">
        <v>399</v>
      </c>
      <c r="H79" s="19">
        <v>21790</v>
      </c>
      <c r="I79" s="19">
        <v>16128</v>
      </c>
      <c r="J79" s="18" t="s">
        <v>400</v>
      </c>
      <c r="K79" s="17">
        <v>5000</v>
      </c>
      <c r="L79" s="17" t="s">
        <v>27</v>
      </c>
      <c r="M79" s="17" t="s">
        <v>394</v>
      </c>
      <c r="N79" s="17" t="s">
        <v>382</v>
      </c>
    </row>
    <row r="80" spans="1:14" ht="67.5" customHeight="1">
      <c r="A80" s="17">
        <v>6</v>
      </c>
      <c r="B80" s="17" t="s">
        <v>401</v>
      </c>
      <c r="C80" s="17" t="s">
        <v>402</v>
      </c>
      <c r="D80" s="17" t="s">
        <v>403</v>
      </c>
      <c r="E80" s="18" t="s">
        <v>404</v>
      </c>
      <c r="F80" s="17" t="s">
        <v>34</v>
      </c>
      <c r="G80" s="17" t="s">
        <v>405</v>
      </c>
      <c r="H80" s="19">
        <v>49883</v>
      </c>
      <c r="I80" s="19">
        <v>34602</v>
      </c>
      <c r="J80" s="18" t="s">
        <v>406</v>
      </c>
      <c r="K80" s="17">
        <v>10000</v>
      </c>
      <c r="L80" s="17" t="s">
        <v>27</v>
      </c>
      <c r="M80" s="17" t="s">
        <v>407</v>
      </c>
      <c r="N80" s="17" t="s">
        <v>382</v>
      </c>
    </row>
    <row r="81" spans="1:14" ht="54">
      <c r="A81" s="17">
        <v>7</v>
      </c>
      <c r="B81" s="17" t="s">
        <v>408</v>
      </c>
      <c r="C81" s="17" t="s">
        <v>409</v>
      </c>
      <c r="D81" s="17" t="s">
        <v>410</v>
      </c>
      <c r="E81" s="18" t="s">
        <v>411</v>
      </c>
      <c r="F81" s="17" t="s">
        <v>34</v>
      </c>
      <c r="G81" s="17" t="s">
        <v>342</v>
      </c>
      <c r="H81" s="19">
        <v>14000</v>
      </c>
      <c r="I81" s="19">
        <v>11600</v>
      </c>
      <c r="J81" s="18" t="s">
        <v>412</v>
      </c>
      <c r="K81" s="17">
        <v>1000</v>
      </c>
      <c r="L81" s="17" t="s">
        <v>27</v>
      </c>
      <c r="M81" s="17" t="s">
        <v>413</v>
      </c>
      <c r="N81" s="17" t="s">
        <v>382</v>
      </c>
    </row>
    <row r="82" spans="1:14" ht="45" customHeight="1">
      <c r="A82" s="17">
        <v>8</v>
      </c>
      <c r="B82" s="17" t="s">
        <v>414</v>
      </c>
      <c r="C82" s="17" t="s">
        <v>415</v>
      </c>
      <c r="D82" s="17" t="s">
        <v>84</v>
      </c>
      <c r="E82" s="18" t="s">
        <v>416</v>
      </c>
      <c r="F82" s="17" t="s">
        <v>34</v>
      </c>
      <c r="G82" s="17" t="s">
        <v>417</v>
      </c>
      <c r="H82" s="19">
        <v>16621</v>
      </c>
      <c r="I82" s="19">
        <v>14860</v>
      </c>
      <c r="J82" s="18" t="s">
        <v>418</v>
      </c>
      <c r="K82" s="17">
        <v>1500</v>
      </c>
      <c r="L82" s="17" t="s">
        <v>27</v>
      </c>
      <c r="M82" s="17" t="s">
        <v>419</v>
      </c>
      <c r="N82" s="17" t="s">
        <v>382</v>
      </c>
    </row>
    <row r="83" spans="1:14" ht="14.25">
      <c r="A83" s="17"/>
      <c r="B83" s="20" t="s">
        <v>420</v>
      </c>
      <c r="C83" s="17"/>
      <c r="D83" s="17"/>
      <c r="E83" s="18"/>
      <c r="F83" s="17"/>
      <c r="G83" s="17"/>
      <c r="H83" s="19"/>
      <c r="I83" s="19"/>
      <c r="J83" s="18"/>
      <c r="K83" s="17"/>
      <c r="L83" s="17"/>
      <c r="M83" s="17"/>
      <c r="N83" s="17"/>
    </row>
    <row r="84" spans="1:14" ht="14.25">
      <c r="A84" s="11" t="s">
        <v>19</v>
      </c>
      <c r="B84" s="12">
        <f>COUNTIF(N85:N1100,"=崇左市人民政府")</f>
        <v>8</v>
      </c>
      <c r="C84" s="11"/>
      <c r="D84" s="11"/>
      <c r="E84" s="13"/>
      <c r="F84" s="14"/>
      <c r="G84" s="11"/>
      <c r="H84" s="15">
        <f>SUMIF(N85:N1100,"=崇左市人民政府",H85:H1100)</f>
        <v>186048</v>
      </c>
      <c r="I84" s="15">
        <f>SUMIF(N85:N1100,"=崇左市人民政府",I85:I1100)</f>
        <v>152438</v>
      </c>
      <c r="J84" s="27"/>
      <c r="K84" s="15">
        <f>SUMIF(N85:N1100,"=崇左市人民政府",K85:K1100)</f>
        <v>42010</v>
      </c>
      <c r="L84" s="11"/>
      <c r="M84" s="11"/>
      <c r="N84" s="11"/>
    </row>
    <row r="85" spans="1:14" ht="67.5">
      <c r="A85" s="17">
        <v>1</v>
      </c>
      <c r="B85" s="17" t="s">
        <v>421</v>
      </c>
      <c r="C85" s="17" t="s">
        <v>422</v>
      </c>
      <c r="D85" s="17" t="s">
        <v>241</v>
      </c>
      <c r="E85" s="18" t="s">
        <v>423</v>
      </c>
      <c r="F85" s="17" t="s">
        <v>34</v>
      </c>
      <c r="G85" s="17" t="s">
        <v>35</v>
      </c>
      <c r="H85" s="19">
        <v>50000</v>
      </c>
      <c r="I85" s="19">
        <v>34000</v>
      </c>
      <c r="J85" s="18" t="s">
        <v>424</v>
      </c>
      <c r="K85" s="17">
        <v>16000</v>
      </c>
      <c r="L85" s="17" t="s">
        <v>79</v>
      </c>
      <c r="M85" s="17" t="s">
        <v>425</v>
      </c>
      <c r="N85" s="17" t="s">
        <v>426</v>
      </c>
    </row>
    <row r="86" spans="1:14" ht="103.5" customHeight="1">
      <c r="A86" s="17">
        <v>2</v>
      </c>
      <c r="B86" s="17" t="s">
        <v>427</v>
      </c>
      <c r="C86" s="17" t="s">
        <v>428</v>
      </c>
      <c r="D86" s="17" t="s">
        <v>64</v>
      </c>
      <c r="E86" s="18" t="s">
        <v>429</v>
      </c>
      <c r="F86" s="17" t="s">
        <v>24</v>
      </c>
      <c r="G86" s="17" t="s">
        <v>430</v>
      </c>
      <c r="H86" s="19">
        <v>36000</v>
      </c>
      <c r="I86" s="19">
        <v>37600</v>
      </c>
      <c r="J86" s="18" t="s">
        <v>431</v>
      </c>
      <c r="K86" s="17">
        <v>2000</v>
      </c>
      <c r="L86" s="17" t="s">
        <v>175</v>
      </c>
      <c r="M86" s="17" t="s">
        <v>432</v>
      </c>
      <c r="N86" s="17" t="s">
        <v>426</v>
      </c>
    </row>
    <row r="87" spans="1:14" ht="249.75" customHeight="1">
      <c r="A87" s="17">
        <v>3</v>
      </c>
      <c r="B87" s="17" t="s">
        <v>433</v>
      </c>
      <c r="C87" s="17" t="s">
        <v>434</v>
      </c>
      <c r="D87" s="17" t="s">
        <v>51</v>
      </c>
      <c r="E87" s="18" t="s">
        <v>435</v>
      </c>
      <c r="F87" s="17" t="s">
        <v>34</v>
      </c>
      <c r="G87" s="17" t="s">
        <v>430</v>
      </c>
      <c r="H87" s="19">
        <v>24300</v>
      </c>
      <c r="I87" s="19">
        <v>9000</v>
      </c>
      <c r="J87" s="18" t="s">
        <v>436</v>
      </c>
      <c r="K87" s="17">
        <v>15300</v>
      </c>
      <c r="L87" s="17" t="s">
        <v>79</v>
      </c>
      <c r="M87" s="17" t="s">
        <v>437</v>
      </c>
      <c r="N87" s="17" t="s">
        <v>426</v>
      </c>
    </row>
    <row r="88" spans="1:14" ht="189">
      <c r="A88" s="17">
        <v>4</v>
      </c>
      <c r="B88" s="17" t="s">
        <v>438</v>
      </c>
      <c r="C88" s="17" t="s">
        <v>439</v>
      </c>
      <c r="D88" s="17" t="s">
        <v>32</v>
      </c>
      <c r="E88" s="18" t="s">
        <v>440</v>
      </c>
      <c r="F88" s="17" t="s">
        <v>107</v>
      </c>
      <c r="G88" s="17" t="s">
        <v>430</v>
      </c>
      <c r="H88" s="19">
        <v>21788</v>
      </c>
      <c r="I88" s="19">
        <v>25588</v>
      </c>
      <c r="J88" s="18" t="s">
        <v>441</v>
      </c>
      <c r="K88" s="17">
        <v>1000</v>
      </c>
      <c r="L88" s="17" t="s">
        <v>79</v>
      </c>
      <c r="M88" s="17" t="s">
        <v>442</v>
      </c>
      <c r="N88" s="17" t="s">
        <v>426</v>
      </c>
    </row>
    <row r="89" spans="1:14" ht="54">
      <c r="A89" s="17">
        <v>5</v>
      </c>
      <c r="B89" s="17" t="s">
        <v>443</v>
      </c>
      <c r="C89" s="17" t="s">
        <v>444</v>
      </c>
      <c r="D89" s="17" t="s">
        <v>41</v>
      </c>
      <c r="E89" s="18" t="s">
        <v>445</v>
      </c>
      <c r="F89" s="17" t="s">
        <v>34</v>
      </c>
      <c r="G89" s="17" t="s">
        <v>446</v>
      </c>
      <c r="H89" s="19">
        <v>10360</v>
      </c>
      <c r="I89" s="19">
        <v>9400</v>
      </c>
      <c r="J89" s="18" t="s">
        <v>447</v>
      </c>
      <c r="K89" s="17">
        <v>960</v>
      </c>
      <c r="L89" s="17" t="s">
        <v>79</v>
      </c>
      <c r="M89" s="17" t="s">
        <v>448</v>
      </c>
      <c r="N89" s="17" t="s">
        <v>426</v>
      </c>
    </row>
    <row r="90" spans="1:14" ht="27">
      <c r="A90" s="17">
        <v>6</v>
      </c>
      <c r="B90" s="17" t="s">
        <v>449</v>
      </c>
      <c r="C90" s="17" t="s">
        <v>450</v>
      </c>
      <c r="D90" s="17" t="s">
        <v>410</v>
      </c>
      <c r="E90" s="18" t="s">
        <v>451</v>
      </c>
      <c r="F90" s="17" t="s">
        <v>43</v>
      </c>
      <c r="G90" s="17" t="s">
        <v>35</v>
      </c>
      <c r="H90" s="19">
        <v>13100</v>
      </c>
      <c r="I90" s="19">
        <v>10000</v>
      </c>
      <c r="J90" s="18" t="s">
        <v>452</v>
      </c>
      <c r="K90" s="17">
        <v>3100</v>
      </c>
      <c r="L90" s="17" t="s">
        <v>453</v>
      </c>
      <c r="M90" s="17" t="s">
        <v>454</v>
      </c>
      <c r="N90" s="17" t="s">
        <v>426</v>
      </c>
    </row>
    <row r="91" spans="1:14" ht="54">
      <c r="A91" s="17">
        <v>7</v>
      </c>
      <c r="B91" s="17" t="s">
        <v>455</v>
      </c>
      <c r="C91" s="17" t="s">
        <v>456</v>
      </c>
      <c r="D91" s="17" t="s">
        <v>364</v>
      </c>
      <c r="E91" s="18" t="s">
        <v>457</v>
      </c>
      <c r="F91" s="17" t="s">
        <v>43</v>
      </c>
      <c r="G91" s="17" t="s">
        <v>35</v>
      </c>
      <c r="H91" s="19">
        <v>10500</v>
      </c>
      <c r="I91" s="19">
        <v>7000</v>
      </c>
      <c r="J91" s="18" t="s">
        <v>458</v>
      </c>
      <c r="K91" s="17">
        <v>3500</v>
      </c>
      <c r="L91" s="17" t="s">
        <v>175</v>
      </c>
      <c r="M91" s="17" t="s">
        <v>459</v>
      </c>
      <c r="N91" s="17" t="s">
        <v>426</v>
      </c>
    </row>
    <row r="92" spans="1:14" ht="54">
      <c r="A92" s="17">
        <v>8</v>
      </c>
      <c r="B92" s="17" t="s">
        <v>460</v>
      </c>
      <c r="C92" s="17" t="s">
        <v>461</v>
      </c>
      <c r="D92" s="17" t="s">
        <v>247</v>
      </c>
      <c r="E92" s="18" t="s">
        <v>462</v>
      </c>
      <c r="F92" s="17" t="s">
        <v>43</v>
      </c>
      <c r="G92" s="17" t="s">
        <v>35</v>
      </c>
      <c r="H92" s="19">
        <v>20000</v>
      </c>
      <c r="I92" s="19">
        <v>19850</v>
      </c>
      <c r="J92" s="18" t="s">
        <v>463</v>
      </c>
      <c r="K92" s="17">
        <v>150</v>
      </c>
      <c r="L92" s="17" t="s">
        <v>453</v>
      </c>
      <c r="M92" s="17" t="s">
        <v>464</v>
      </c>
      <c r="N92" s="17" t="s">
        <v>426</v>
      </c>
    </row>
    <row r="93" spans="1:14" ht="14.25">
      <c r="A93" s="17"/>
      <c r="B93" s="20" t="s">
        <v>465</v>
      </c>
      <c r="C93" s="17"/>
      <c r="D93" s="17"/>
      <c r="E93" s="18"/>
      <c r="F93" s="17"/>
      <c r="G93" s="17"/>
      <c r="H93" s="19"/>
      <c r="I93" s="19"/>
      <c r="J93" s="18"/>
      <c r="K93" s="17"/>
      <c r="L93" s="17"/>
      <c r="M93" s="17"/>
      <c r="N93" s="17"/>
    </row>
    <row r="94" spans="1:14" ht="14.25">
      <c r="A94" s="11" t="s">
        <v>19</v>
      </c>
      <c r="B94" s="12">
        <f>COUNTIF(N95:N1109,"=来宾市人民政府")</f>
        <v>1</v>
      </c>
      <c r="C94" s="11"/>
      <c r="D94" s="11"/>
      <c r="E94" s="13"/>
      <c r="F94" s="14"/>
      <c r="G94" s="11"/>
      <c r="H94" s="15">
        <f>SUMIF(N95:N1109,"=来宾市人民政府",H95:H1109)</f>
        <v>25749</v>
      </c>
      <c r="I94" s="15">
        <f>SUMIF(N95:N1109,"=来宾市人民政府",I95:I1109)</f>
        <v>20000</v>
      </c>
      <c r="J94" s="27"/>
      <c r="K94" s="15">
        <f>SUMIF(N95:N1109,"=来宾市人民政府",K95:K1109)</f>
        <v>5749</v>
      </c>
      <c r="L94" s="11"/>
      <c r="M94" s="11"/>
      <c r="N94" s="11"/>
    </row>
    <row r="95" spans="1:14" ht="40.5">
      <c r="A95" s="17">
        <v>1</v>
      </c>
      <c r="B95" s="17" t="s">
        <v>466</v>
      </c>
      <c r="C95" s="17" t="s">
        <v>467</v>
      </c>
      <c r="D95" s="17" t="s">
        <v>247</v>
      </c>
      <c r="E95" s="18" t="s">
        <v>468</v>
      </c>
      <c r="F95" s="17" t="s">
        <v>34</v>
      </c>
      <c r="G95" s="17" t="s">
        <v>35</v>
      </c>
      <c r="H95" s="19">
        <v>25749</v>
      </c>
      <c r="I95" s="19">
        <v>20000</v>
      </c>
      <c r="J95" s="18" t="s">
        <v>469</v>
      </c>
      <c r="K95" s="17">
        <v>5749</v>
      </c>
      <c r="L95" s="17" t="s">
        <v>175</v>
      </c>
      <c r="M95" s="17" t="s">
        <v>470</v>
      </c>
      <c r="N95" s="17" t="s">
        <v>471</v>
      </c>
    </row>
    <row r="96" spans="1:14" ht="14.25">
      <c r="A96" s="17"/>
      <c r="B96" s="20" t="s">
        <v>472</v>
      </c>
      <c r="C96" s="17"/>
      <c r="D96" s="17"/>
      <c r="E96" s="18"/>
      <c r="F96" s="17"/>
      <c r="G96" s="17"/>
      <c r="H96" s="19"/>
      <c r="I96" s="19"/>
      <c r="J96" s="18"/>
      <c r="K96" s="17"/>
      <c r="L96" s="17"/>
      <c r="M96" s="17"/>
      <c r="N96" s="17"/>
    </row>
    <row r="97" spans="1:14" ht="14.25">
      <c r="A97" s="11" t="s">
        <v>19</v>
      </c>
      <c r="B97" s="12">
        <f>COUNTIF(N98:N1111,"=贺州市人民政府")</f>
        <v>6</v>
      </c>
      <c r="C97" s="11"/>
      <c r="D97" s="11"/>
      <c r="E97" s="13"/>
      <c r="F97" s="14"/>
      <c r="G97" s="11"/>
      <c r="H97" s="15">
        <f>SUMIF(N98:N1111,"=贺州市人民政府",H98:H1111)</f>
        <v>315798</v>
      </c>
      <c r="I97" s="15">
        <f>SUMIF(N98:N1111,"=贺州市人民政府",I98:I1111)</f>
        <v>258677</v>
      </c>
      <c r="J97" s="27"/>
      <c r="K97" s="15">
        <f>SUMIF(N98:N1111,"=贺州市人民政府",K98:K1111)</f>
        <v>28215</v>
      </c>
      <c r="L97" s="11"/>
      <c r="M97" s="11"/>
      <c r="N97" s="11"/>
    </row>
    <row r="98" spans="1:14" ht="55.5" customHeight="1">
      <c r="A98" s="17">
        <v>1</v>
      </c>
      <c r="B98" s="17" t="s">
        <v>473</v>
      </c>
      <c r="C98" s="17" t="s">
        <v>474</v>
      </c>
      <c r="D98" s="17" t="s">
        <v>98</v>
      </c>
      <c r="E98" s="18" t="s">
        <v>475</v>
      </c>
      <c r="F98" s="17" t="s">
        <v>24</v>
      </c>
      <c r="G98" s="17" t="s">
        <v>331</v>
      </c>
      <c r="H98" s="19">
        <v>31450</v>
      </c>
      <c r="I98" s="19">
        <v>26172</v>
      </c>
      <c r="J98" s="18" t="s">
        <v>476</v>
      </c>
      <c r="K98" s="17">
        <v>3000</v>
      </c>
      <c r="L98" s="17" t="s">
        <v>79</v>
      </c>
      <c r="M98" s="17" t="s">
        <v>477</v>
      </c>
      <c r="N98" s="17" t="s">
        <v>478</v>
      </c>
    </row>
    <row r="99" spans="1:14" ht="52.5" customHeight="1">
      <c r="A99" s="17">
        <v>2</v>
      </c>
      <c r="B99" s="17" t="s">
        <v>479</v>
      </c>
      <c r="C99" s="17" t="s">
        <v>480</v>
      </c>
      <c r="D99" s="17" t="s">
        <v>98</v>
      </c>
      <c r="E99" s="18" t="s">
        <v>481</v>
      </c>
      <c r="F99" s="17" t="s">
        <v>34</v>
      </c>
      <c r="G99" s="17" t="s">
        <v>331</v>
      </c>
      <c r="H99" s="19">
        <v>20613</v>
      </c>
      <c r="I99" s="19">
        <v>19600</v>
      </c>
      <c r="J99" s="18" t="s">
        <v>482</v>
      </c>
      <c r="K99" s="17">
        <v>1000</v>
      </c>
      <c r="L99" s="17" t="s">
        <v>115</v>
      </c>
      <c r="M99" s="17" t="s">
        <v>483</v>
      </c>
      <c r="N99" s="17" t="s">
        <v>478</v>
      </c>
    </row>
    <row r="100" spans="1:14" ht="85.5" customHeight="1">
      <c r="A100" s="17">
        <v>3</v>
      </c>
      <c r="B100" s="17" t="s">
        <v>484</v>
      </c>
      <c r="C100" s="17" t="s">
        <v>485</v>
      </c>
      <c r="D100" s="17" t="s">
        <v>58</v>
      </c>
      <c r="E100" s="18" t="s">
        <v>486</v>
      </c>
      <c r="F100" s="17" t="s">
        <v>34</v>
      </c>
      <c r="G100" s="17" t="s">
        <v>331</v>
      </c>
      <c r="H100" s="19">
        <v>42435</v>
      </c>
      <c r="I100" s="19">
        <v>39507</v>
      </c>
      <c r="J100" s="18" t="s">
        <v>487</v>
      </c>
      <c r="K100" s="17">
        <v>5513</v>
      </c>
      <c r="L100" s="17" t="s">
        <v>299</v>
      </c>
      <c r="M100" s="17" t="s">
        <v>488</v>
      </c>
      <c r="N100" s="17" t="s">
        <v>478</v>
      </c>
    </row>
    <row r="101" spans="1:14" ht="40.5">
      <c r="A101" s="17">
        <v>4</v>
      </c>
      <c r="B101" s="17" t="s">
        <v>489</v>
      </c>
      <c r="C101" s="17" t="s">
        <v>490</v>
      </c>
      <c r="D101" s="17" t="s">
        <v>84</v>
      </c>
      <c r="E101" s="18" t="s">
        <v>491</v>
      </c>
      <c r="F101" s="17" t="s">
        <v>43</v>
      </c>
      <c r="G101" s="17" t="s">
        <v>492</v>
      </c>
      <c r="H101" s="19">
        <v>16800</v>
      </c>
      <c r="I101" s="19">
        <v>8000</v>
      </c>
      <c r="J101" s="18" t="s">
        <v>493</v>
      </c>
      <c r="K101" s="17">
        <v>6800</v>
      </c>
      <c r="L101" s="17" t="s">
        <v>27</v>
      </c>
      <c r="M101" s="17" t="s">
        <v>494</v>
      </c>
      <c r="N101" s="17" t="s">
        <v>478</v>
      </c>
    </row>
    <row r="102" spans="1:14" ht="67.5">
      <c r="A102" s="17">
        <v>5</v>
      </c>
      <c r="B102" s="17" t="s">
        <v>495</v>
      </c>
      <c r="C102" s="17" t="s">
        <v>496</v>
      </c>
      <c r="D102" s="17" t="s">
        <v>58</v>
      </c>
      <c r="E102" s="18" t="s">
        <v>497</v>
      </c>
      <c r="F102" s="17" t="s">
        <v>43</v>
      </c>
      <c r="G102" s="17" t="s">
        <v>35</v>
      </c>
      <c r="H102" s="19">
        <v>10500</v>
      </c>
      <c r="I102" s="19">
        <v>8598</v>
      </c>
      <c r="J102" s="18" t="s">
        <v>498</v>
      </c>
      <c r="K102" s="17">
        <v>1902</v>
      </c>
      <c r="L102" s="17" t="s">
        <v>115</v>
      </c>
      <c r="M102" s="17" t="s">
        <v>499</v>
      </c>
      <c r="N102" s="17" t="s">
        <v>478</v>
      </c>
    </row>
    <row r="103" spans="1:14" ht="229.5">
      <c r="A103" s="17">
        <v>6</v>
      </c>
      <c r="B103" s="17" t="s">
        <v>500</v>
      </c>
      <c r="C103" s="17" t="s">
        <v>501</v>
      </c>
      <c r="D103" s="17" t="s">
        <v>51</v>
      </c>
      <c r="E103" s="18" t="s">
        <v>502</v>
      </c>
      <c r="F103" s="17" t="s">
        <v>137</v>
      </c>
      <c r="G103" s="17" t="s">
        <v>331</v>
      </c>
      <c r="H103" s="19">
        <v>194000</v>
      </c>
      <c r="I103" s="19">
        <v>156800</v>
      </c>
      <c r="J103" s="18" t="s">
        <v>503</v>
      </c>
      <c r="K103" s="17">
        <v>10000</v>
      </c>
      <c r="L103" s="17" t="s">
        <v>287</v>
      </c>
      <c r="M103" s="17" t="s">
        <v>504</v>
      </c>
      <c r="N103" s="17" t="s">
        <v>478</v>
      </c>
    </row>
    <row r="104" spans="1:14" ht="14.25">
      <c r="A104" s="17"/>
      <c r="B104" s="20" t="s">
        <v>505</v>
      </c>
      <c r="C104" s="17"/>
      <c r="D104" s="17"/>
      <c r="E104" s="18"/>
      <c r="F104" s="17"/>
      <c r="G104" s="17"/>
      <c r="H104" s="19"/>
      <c r="I104" s="19"/>
      <c r="J104" s="18"/>
      <c r="K104" s="17"/>
      <c r="L104" s="17"/>
      <c r="M104" s="17"/>
      <c r="N104" s="17"/>
    </row>
    <row r="105" spans="1:14" ht="14.25">
      <c r="A105" s="11" t="s">
        <v>19</v>
      </c>
      <c r="B105" s="12">
        <f>COUNTIF(N106:N1118,"=玉林市人民政府")</f>
        <v>15</v>
      </c>
      <c r="C105" s="11"/>
      <c r="D105" s="11"/>
      <c r="E105" s="13"/>
      <c r="F105" s="14"/>
      <c r="G105" s="11"/>
      <c r="H105" s="15">
        <f>SUMIF(N106:N1118,"=玉林市人民政府",H106:H1118)</f>
        <v>2426431.31</v>
      </c>
      <c r="I105" s="15">
        <f>SUMIF(N106:N1118,"=玉林市人民政府",I106:I1118)</f>
        <v>2040115</v>
      </c>
      <c r="J105" s="27"/>
      <c r="K105" s="15">
        <f>SUMIF(N106:N1118,"=玉林市人民政府",K106:K1118)</f>
        <v>404656.31</v>
      </c>
      <c r="L105" s="11"/>
      <c r="M105" s="11"/>
      <c r="N105" s="11"/>
    </row>
    <row r="106" spans="1:14" ht="70.5" customHeight="1">
      <c r="A106" s="17">
        <v>1</v>
      </c>
      <c r="B106" s="17" t="s">
        <v>506</v>
      </c>
      <c r="C106" s="17" t="s">
        <v>507</v>
      </c>
      <c r="D106" s="17" t="s">
        <v>508</v>
      </c>
      <c r="E106" s="18" t="s">
        <v>509</v>
      </c>
      <c r="F106" s="17" t="s">
        <v>24</v>
      </c>
      <c r="G106" s="17" t="s">
        <v>510</v>
      </c>
      <c r="H106" s="19">
        <v>684775</v>
      </c>
      <c r="I106" s="19">
        <v>593116</v>
      </c>
      <c r="J106" s="18" t="s">
        <v>511</v>
      </c>
      <c r="K106" s="17">
        <v>91659</v>
      </c>
      <c r="L106" s="17" t="s">
        <v>175</v>
      </c>
      <c r="M106" s="17" t="s">
        <v>512</v>
      </c>
      <c r="N106" s="17" t="s">
        <v>513</v>
      </c>
    </row>
    <row r="107" spans="1:14" ht="121.5">
      <c r="A107" s="17">
        <v>2</v>
      </c>
      <c r="B107" s="17" t="s">
        <v>514</v>
      </c>
      <c r="C107" s="17" t="s">
        <v>515</v>
      </c>
      <c r="D107" s="17" t="s">
        <v>516</v>
      </c>
      <c r="E107" s="18" t="s">
        <v>517</v>
      </c>
      <c r="F107" s="17" t="s">
        <v>107</v>
      </c>
      <c r="G107" s="17" t="s">
        <v>518</v>
      </c>
      <c r="H107" s="19">
        <v>183000</v>
      </c>
      <c r="I107" s="19">
        <v>173000</v>
      </c>
      <c r="J107" s="18" t="s">
        <v>519</v>
      </c>
      <c r="K107" s="17">
        <v>10000</v>
      </c>
      <c r="L107" s="17" t="s">
        <v>175</v>
      </c>
      <c r="M107" s="17" t="s">
        <v>520</v>
      </c>
      <c r="N107" s="17" t="s">
        <v>513</v>
      </c>
    </row>
    <row r="108" spans="1:14" ht="54">
      <c r="A108" s="17">
        <v>3</v>
      </c>
      <c r="B108" s="17" t="s">
        <v>521</v>
      </c>
      <c r="C108" s="17" t="s">
        <v>522</v>
      </c>
      <c r="D108" s="17" t="s">
        <v>523</v>
      </c>
      <c r="E108" s="18" t="s">
        <v>524</v>
      </c>
      <c r="F108" s="17" t="s">
        <v>100</v>
      </c>
      <c r="G108" s="17" t="s">
        <v>35</v>
      </c>
      <c r="H108" s="19">
        <v>25000</v>
      </c>
      <c r="I108" s="19">
        <v>20000</v>
      </c>
      <c r="J108" s="18" t="s">
        <v>525</v>
      </c>
      <c r="K108" s="17">
        <v>5000</v>
      </c>
      <c r="L108" s="17" t="s">
        <v>453</v>
      </c>
      <c r="M108" s="17" t="s">
        <v>526</v>
      </c>
      <c r="N108" s="17" t="s">
        <v>513</v>
      </c>
    </row>
    <row r="109" spans="1:14" ht="54">
      <c r="A109" s="17">
        <v>4</v>
      </c>
      <c r="B109" s="17" t="s">
        <v>527</v>
      </c>
      <c r="C109" s="17" t="s">
        <v>528</v>
      </c>
      <c r="D109" s="17" t="s">
        <v>147</v>
      </c>
      <c r="E109" s="18" t="s">
        <v>529</v>
      </c>
      <c r="F109" s="17" t="s">
        <v>137</v>
      </c>
      <c r="G109" s="17" t="s">
        <v>309</v>
      </c>
      <c r="H109" s="19">
        <v>73229</v>
      </c>
      <c r="I109" s="19">
        <v>71160</v>
      </c>
      <c r="J109" s="18" t="s">
        <v>530</v>
      </c>
      <c r="K109" s="17">
        <v>2069</v>
      </c>
      <c r="L109" s="17" t="s">
        <v>531</v>
      </c>
      <c r="M109" s="17" t="s">
        <v>532</v>
      </c>
      <c r="N109" s="17" t="s">
        <v>513</v>
      </c>
    </row>
    <row r="110" spans="1:14" ht="253.5" customHeight="1">
      <c r="A110" s="17">
        <v>5</v>
      </c>
      <c r="B110" s="17" t="s">
        <v>533</v>
      </c>
      <c r="C110" s="17" t="s">
        <v>534</v>
      </c>
      <c r="D110" s="17" t="s">
        <v>535</v>
      </c>
      <c r="E110" s="18" t="s">
        <v>536</v>
      </c>
      <c r="F110" s="17" t="s">
        <v>43</v>
      </c>
      <c r="G110" s="17" t="s">
        <v>342</v>
      </c>
      <c r="H110" s="19">
        <v>560000</v>
      </c>
      <c r="I110" s="19">
        <v>510000</v>
      </c>
      <c r="J110" s="18" t="s">
        <v>537</v>
      </c>
      <c r="K110" s="17">
        <v>50000</v>
      </c>
      <c r="L110" s="17" t="s">
        <v>299</v>
      </c>
      <c r="M110" s="17" t="s">
        <v>538</v>
      </c>
      <c r="N110" s="17" t="s">
        <v>513</v>
      </c>
    </row>
    <row r="111" spans="1:14" ht="51.75" customHeight="1">
      <c r="A111" s="17">
        <v>6</v>
      </c>
      <c r="B111" s="17" t="s">
        <v>539</v>
      </c>
      <c r="C111" s="17" t="s">
        <v>540</v>
      </c>
      <c r="D111" s="17" t="s">
        <v>51</v>
      </c>
      <c r="E111" s="18" t="s">
        <v>541</v>
      </c>
      <c r="F111" s="17" t="s">
        <v>43</v>
      </c>
      <c r="G111" s="17" t="s">
        <v>542</v>
      </c>
      <c r="H111" s="19">
        <v>90071</v>
      </c>
      <c r="I111" s="19">
        <v>60071</v>
      </c>
      <c r="J111" s="18" t="s">
        <v>543</v>
      </c>
      <c r="K111" s="17">
        <v>30000</v>
      </c>
      <c r="L111" s="17" t="s">
        <v>37</v>
      </c>
      <c r="M111" s="17" t="s">
        <v>544</v>
      </c>
      <c r="N111" s="17" t="s">
        <v>513</v>
      </c>
    </row>
    <row r="112" spans="1:14" ht="81">
      <c r="A112" s="17">
        <v>7</v>
      </c>
      <c r="B112" s="17" t="s">
        <v>545</v>
      </c>
      <c r="C112" s="17" t="s">
        <v>546</v>
      </c>
      <c r="D112" s="28" t="s">
        <v>547</v>
      </c>
      <c r="E112" s="18" t="s">
        <v>548</v>
      </c>
      <c r="F112" s="17" t="s">
        <v>107</v>
      </c>
      <c r="G112" s="17" t="s">
        <v>549</v>
      </c>
      <c r="H112" s="19">
        <v>140800</v>
      </c>
      <c r="I112" s="19">
        <v>110800</v>
      </c>
      <c r="J112" s="18" t="s">
        <v>550</v>
      </c>
      <c r="K112" s="17">
        <v>30000</v>
      </c>
      <c r="L112" s="17" t="s">
        <v>299</v>
      </c>
      <c r="M112" s="17" t="s">
        <v>551</v>
      </c>
      <c r="N112" s="17" t="s">
        <v>513</v>
      </c>
    </row>
    <row r="113" spans="1:14" ht="57.75" customHeight="1">
      <c r="A113" s="17">
        <v>8</v>
      </c>
      <c r="B113" s="17" t="s">
        <v>552</v>
      </c>
      <c r="C113" s="17" t="s">
        <v>553</v>
      </c>
      <c r="D113" s="17" t="s">
        <v>364</v>
      </c>
      <c r="E113" s="18" t="s">
        <v>554</v>
      </c>
      <c r="F113" s="17" t="s">
        <v>166</v>
      </c>
      <c r="G113" s="17" t="s">
        <v>342</v>
      </c>
      <c r="H113" s="19">
        <v>40000</v>
      </c>
      <c r="I113" s="19">
        <v>30498</v>
      </c>
      <c r="J113" s="18" t="s">
        <v>555</v>
      </c>
      <c r="K113" s="17">
        <v>9502</v>
      </c>
      <c r="L113" s="17" t="s">
        <v>27</v>
      </c>
      <c r="M113" s="17" t="s">
        <v>556</v>
      </c>
      <c r="N113" s="17" t="s">
        <v>513</v>
      </c>
    </row>
    <row r="114" spans="1:14" ht="136.5" customHeight="1">
      <c r="A114" s="17">
        <v>9</v>
      </c>
      <c r="B114" s="17" t="s">
        <v>557</v>
      </c>
      <c r="C114" s="17" t="s">
        <v>558</v>
      </c>
      <c r="D114" s="17" t="s">
        <v>98</v>
      </c>
      <c r="E114" s="18" t="s">
        <v>559</v>
      </c>
      <c r="F114" s="17" t="s">
        <v>86</v>
      </c>
      <c r="G114" s="17" t="s">
        <v>560</v>
      </c>
      <c r="H114" s="19">
        <v>77400</v>
      </c>
      <c r="I114" s="19">
        <v>77740</v>
      </c>
      <c r="J114" s="18" t="s">
        <v>561</v>
      </c>
      <c r="K114" s="17">
        <v>18000</v>
      </c>
      <c r="L114" s="17" t="s">
        <v>27</v>
      </c>
      <c r="M114" s="17" t="s">
        <v>562</v>
      </c>
      <c r="N114" s="17" t="s">
        <v>513</v>
      </c>
    </row>
    <row r="115" spans="1:14" ht="27">
      <c r="A115" s="17">
        <v>10</v>
      </c>
      <c r="B115" s="17" t="s">
        <v>563</v>
      </c>
      <c r="C115" s="17" t="s">
        <v>564</v>
      </c>
      <c r="D115" s="17" t="s">
        <v>58</v>
      </c>
      <c r="E115" s="18" t="s">
        <v>565</v>
      </c>
      <c r="F115" s="17" t="s">
        <v>566</v>
      </c>
      <c r="G115" s="17" t="s">
        <v>309</v>
      </c>
      <c r="H115" s="19">
        <v>83465</v>
      </c>
      <c r="I115" s="19">
        <v>57000</v>
      </c>
      <c r="J115" s="18" t="s">
        <v>567</v>
      </c>
      <c r="K115" s="17">
        <v>26465</v>
      </c>
      <c r="L115" s="17" t="s">
        <v>27</v>
      </c>
      <c r="M115" s="17" t="s">
        <v>568</v>
      </c>
      <c r="N115" s="17" t="s">
        <v>513</v>
      </c>
    </row>
    <row r="116" spans="1:14" ht="81">
      <c r="A116" s="17">
        <v>11</v>
      </c>
      <c r="B116" s="17" t="s">
        <v>569</v>
      </c>
      <c r="C116" s="17" t="s">
        <v>570</v>
      </c>
      <c r="D116" s="17" t="s">
        <v>58</v>
      </c>
      <c r="E116" s="18" t="s">
        <v>571</v>
      </c>
      <c r="F116" s="17" t="s">
        <v>107</v>
      </c>
      <c r="G116" s="17" t="s">
        <v>309</v>
      </c>
      <c r="H116" s="19">
        <v>45000</v>
      </c>
      <c r="I116" s="19">
        <v>34600</v>
      </c>
      <c r="J116" s="18" t="s">
        <v>572</v>
      </c>
      <c r="K116" s="17">
        <v>10400</v>
      </c>
      <c r="L116" s="17" t="s">
        <v>27</v>
      </c>
      <c r="M116" s="17" t="s">
        <v>573</v>
      </c>
      <c r="N116" s="17" t="s">
        <v>513</v>
      </c>
    </row>
    <row r="117" spans="1:14" ht="135">
      <c r="A117" s="17">
        <v>12</v>
      </c>
      <c r="B117" s="17" t="s">
        <v>574</v>
      </c>
      <c r="C117" s="17" t="s">
        <v>575</v>
      </c>
      <c r="D117" s="17" t="s">
        <v>98</v>
      </c>
      <c r="E117" s="18" t="s">
        <v>576</v>
      </c>
      <c r="F117" s="17" t="s">
        <v>100</v>
      </c>
      <c r="G117" s="17" t="s">
        <v>577</v>
      </c>
      <c r="H117" s="19">
        <v>20691.31</v>
      </c>
      <c r="I117" s="19">
        <v>19260</v>
      </c>
      <c r="J117" s="18" t="s">
        <v>578</v>
      </c>
      <c r="K117" s="17">
        <v>1431.3100000000013</v>
      </c>
      <c r="L117" s="17" t="s">
        <v>27</v>
      </c>
      <c r="M117" s="17" t="s">
        <v>579</v>
      </c>
      <c r="N117" s="17" t="s">
        <v>513</v>
      </c>
    </row>
    <row r="118" spans="1:14" ht="57" customHeight="1">
      <c r="A118" s="17">
        <v>13</v>
      </c>
      <c r="B118" s="17" t="s">
        <v>580</v>
      </c>
      <c r="C118" s="17" t="s">
        <v>581</v>
      </c>
      <c r="D118" s="17" t="s">
        <v>582</v>
      </c>
      <c r="E118" s="18" t="s">
        <v>583</v>
      </c>
      <c r="F118" s="17" t="s">
        <v>34</v>
      </c>
      <c r="G118" s="17" t="s">
        <v>262</v>
      </c>
      <c r="H118" s="19">
        <v>185000</v>
      </c>
      <c r="I118" s="19">
        <v>135850</v>
      </c>
      <c r="J118" s="18" t="s">
        <v>584</v>
      </c>
      <c r="K118" s="17">
        <v>49150</v>
      </c>
      <c r="L118" s="17" t="s">
        <v>27</v>
      </c>
      <c r="M118" s="17" t="s">
        <v>585</v>
      </c>
      <c r="N118" s="17" t="s">
        <v>513</v>
      </c>
    </row>
    <row r="119" spans="1:14" ht="49.5" customHeight="1">
      <c r="A119" s="17">
        <v>14</v>
      </c>
      <c r="B119" s="17" t="s">
        <v>586</v>
      </c>
      <c r="C119" s="17" t="s">
        <v>587</v>
      </c>
      <c r="D119" s="17" t="s">
        <v>582</v>
      </c>
      <c r="E119" s="18" t="s">
        <v>588</v>
      </c>
      <c r="F119" s="17" t="s">
        <v>34</v>
      </c>
      <c r="G119" s="17" t="s">
        <v>262</v>
      </c>
      <c r="H119" s="19">
        <v>153000</v>
      </c>
      <c r="I119" s="19">
        <v>92050</v>
      </c>
      <c r="J119" s="18" t="s">
        <v>589</v>
      </c>
      <c r="K119" s="17">
        <v>60950</v>
      </c>
      <c r="L119" s="17" t="s">
        <v>27</v>
      </c>
      <c r="M119" s="17" t="s">
        <v>585</v>
      </c>
      <c r="N119" s="17" t="s">
        <v>513</v>
      </c>
    </row>
    <row r="120" spans="1:14" ht="270" customHeight="1">
      <c r="A120" s="17">
        <v>15</v>
      </c>
      <c r="B120" s="17" t="s">
        <v>590</v>
      </c>
      <c r="C120" s="17" t="s">
        <v>591</v>
      </c>
      <c r="D120" s="17" t="s">
        <v>178</v>
      </c>
      <c r="E120" s="18" t="s">
        <v>592</v>
      </c>
      <c r="F120" s="17" t="s">
        <v>107</v>
      </c>
      <c r="G120" s="17" t="s">
        <v>593</v>
      </c>
      <c r="H120" s="19">
        <v>65000</v>
      </c>
      <c r="I120" s="19">
        <v>54970</v>
      </c>
      <c r="J120" s="18" t="s">
        <v>594</v>
      </c>
      <c r="K120" s="17">
        <v>10030</v>
      </c>
      <c r="L120" s="17" t="s">
        <v>27</v>
      </c>
      <c r="M120" s="17" t="s">
        <v>579</v>
      </c>
      <c r="N120" s="17" t="s">
        <v>513</v>
      </c>
    </row>
    <row r="121" spans="1:14" ht="14.25">
      <c r="A121" s="17"/>
      <c r="B121" s="20" t="s">
        <v>595</v>
      </c>
      <c r="C121" s="17"/>
      <c r="D121" s="17"/>
      <c r="E121" s="18"/>
      <c r="F121" s="17"/>
      <c r="G121" s="17"/>
      <c r="H121" s="19"/>
      <c r="I121" s="19"/>
      <c r="J121" s="18"/>
      <c r="K121" s="17"/>
      <c r="L121" s="17"/>
      <c r="M121" s="17"/>
      <c r="N121" s="17"/>
    </row>
    <row r="122" spans="1:14" ht="14.25">
      <c r="A122" s="11" t="s">
        <v>19</v>
      </c>
      <c r="B122" s="12">
        <f>COUNTIF(N123:N1134,"=河池市人民政府")</f>
        <v>9</v>
      </c>
      <c r="C122" s="11"/>
      <c r="D122" s="11"/>
      <c r="E122" s="13"/>
      <c r="F122" s="14"/>
      <c r="G122" s="11"/>
      <c r="H122" s="15">
        <f>SUMIF(N123:N1134,"=河池市人民政府",H123:H1134)</f>
        <v>749539</v>
      </c>
      <c r="I122" s="15">
        <f>SUMIF(N123:N1134,"=河池市人民政府",I123:I1134)</f>
        <v>607059</v>
      </c>
      <c r="J122" s="27"/>
      <c r="K122" s="15">
        <f>SUMIF(N123:N1134,"=河池市人民政府",K123:K1134)</f>
        <v>119459</v>
      </c>
      <c r="L122" s="11"/>
      <c r="M122" s="11"/>
      <c r="N122" s="11"/>
    </row>
    <row r="123" spans="1:14" ht="166.5" customHeight="1">
      <c r="A123" s="17">
        <v>1</v>
      </c>
      <c r="B123" s="17" t="s">
        <v>596</v>
      </c>
      <c r="C123" s="17" t="s">
        <v>597</v>
      </c>
      <c r="D123" s="17" t="s">
        <v>98</v>
      </c>
      <c r="E123" s="18" t="s">
        <v>598</v>
      </c>
      <c r="F123" s="17" t="s">
        <v>34</v>
      </c>
      <c r="G123" s="17" t="s">
        <v>599</v>
      </c>
      <c r="H123" s="19">
        <v>12761</v>
      </c>
      <c r="I123" s="19">
        <v>10200</v>
      </c>
      <c r="J123" s="18" t="s">
        <v>600</v>
      </c>
      <c r="K123" s="17">
        <v>3261</v>
      </c>
      <c r="L123" s="17" t="s">
        <v>27</v>
      </c>
      <c r="M123" s="17" t="s">
        <v>601</v>
      </c>
      <c r="N123" s="17" t="s">
        <v>602</v>
      </c>
    </row>
    <row r="124" spans="1:14" ht="94.5">
      <c r="A124" s="17">
        <v>2</v>
      </c>
      <c r="B124" s="17" t="s">
        <v>603</v>
      </c>
      <c r="C124" s="17" t="s">
        <v>604</v>
      </c>
      <c r="D124" s="17" t="s">
        <v>605</v>
      </c>
      <c r="E124" s="18" t="s">
        <v>606</v>
      </c>
      <c r="F124" s="17" t="s">
        <v>34</v>
      </c>
      <c r="G124" s="17" t="s">
        <v>35</v>
      </c>
      <c r="H124" s="19">
        <v>19000</v>
      </c>
      <c r="I124" s="19">
        <v>14000</v>
      </c>
      <c r="J124" s="18" t="s">
        <v>607</v>
      </c>
      <c r="K124" s="17">
        <v>5000</v>
      </c>
      <c r="L124" s="17" t="s">
        <v>27</v>
      </c>
      <c r="M124" s="17" t="s">
        <v>608</v>
      </c>
      <c r="N124" s="17" t="s">
        <v>602</v>
      </c>
    </row>
    <row r="125" spans="1:14" ht="135">
      <c r="A125" s="17">
        <v>3</v>
      </c>
      <c r="B125" s="17" t="s">
        <v>609</v>
      </c>
      <c r="C125" s="17" t="s">
        <v>610</v>
      </c>
      <c r="D125" s="17" t="s">
        <v>58</v>
      </c>
      <c r="E125" s="18" t="s">
        <v>611</v>
      </c>
      <c r="F125" s="17" t="s">
        <v>43</v>
      </c>
      <c r="G125" s="17" t="s">
        <v>612</v>
      </c>
      <c r="H125" s="19">
        <v>88745</v>
      </c>
      <c r="I125" s="19">
        <v>59459</v>
      </c>
      <c r="J125" s="18" t="s">
        <v>613</v>
      </c>
      <c r="K125" s="17">
        <v>29286</v>
      </c>
      <c r="L125" s="17" t="s">
        <v>175</v>
      </c>
      <c r="M125" s="17" t="s">
        <v>614</v>
      </c>
      <c r="N125" s="17" t="s">
        <v>602</v>
      </c>
    </row>
    <row r="126" spans="1:14" ht="121.5">
      <c r="A126" s="17">
        <v>4</v>
      </c>
      <c r="B126" s="17" t="s">
        <v>615</v>
      </c>
      <c r="C126" s="17" t="s">
        <v>616</v>
      </c>
      <c r="D126" s="17" t="s">
        <v>58</v>
      </c>
      <c r="E126" s="18" t="s">
        <v>617</v>
      </c>
      <c r="F126" s="17" t="s">
        <v>24</v>
      </c>
      <c r="G126" s="17" t="s">
        <v>35</v>
      </c>
      <c r="H126" s="19">
        <v>78718</v>
      </c>
      <c r="I126" s="19">
        <v>71000</v>
      </c>
      <c r="J126" s="18" t="s">
        <v>618</v>
      </c>
      <c r="K126" s="17">
        <v>7718</v>
      </c>
      <c r="L126" s="17" t="s">
        <v>287</v>
      </c>
      <c r="M126" s="17" t="s">
        <v>619</v>
      </c>
      <c r="N126" s="17" t="s">
        <v>602</v>
      </c>
    </row>
    <row r="127" spans="1:14" ht="54">
      <c r="A127" s="17">
        <v>5</v>
      </c>
      <c r="B127" s="17" t="s">
        <v>620</v>
      </c>
      <c r="C127" s="17" t="s">
        <v>621</v>
      </c>
      <c r="D127" s="17" t="s">
        <v>622</v>
      </c>
      <c r="E127" s="18" t="s">
        <v>623</v>
      </c>
      <c r="F127" s="17" t="s">
        <v>34</v>
      </c>
      <c r="G127" s="17" t="s">
        <v>624</v>
      </c>
      <c r="H127" s="19">
        <v>71119</v>
      </c>
      <c r="I127" s="19">
        <v>55000</v>
      </c>
      <c r="J127" s="18" t="s">
        <v>625</v>
      </c>
      <c r="K127" s="17">
        <v>16119</v>
      </c>
      <c r="L127" s="17" t="s">
        <v>27</v>
      </c>
      <c r="M127" s="17" t="s">
        <v>626</v>
      </c>
      <c r="N127" s="17" t="s">
        <v>602</v>
      </c>
    </row>
    <row r="128" spans="1:14" ht="135">
      <c r="A128" s="17">
        <v>6</v>
      </c>
      <c r="B128" s="17" t="s">
        <v>627</v>
      </c>
      <c r="C128" s="17" t="s">
        <v>628</v>
      </c>
      <c r="D128" s="17" t="s">
        <v>147</v>
      </c>
      <c r="E128" s="18" t="s">
        <v>629</v>
      </c>
      <c r="F128" s="17" t="s">
        <v>24</v>
      </c>
      <c r="G128" s="17" t="s">
        <v>624</v>
      </c>
      <c r="H128" s="19">
        <v>28975</v>
      </c>
      <c r="I128" s="19">
        <v>18100</v>
      </c>
      <c r="J128" s="18" t="s">
        <v>630</v>
      </c>
      <c r="K128" s="17">
        <v>10875</v>
      </c>
      <c r="L128" s="17" t="s">
        <v>27</v>
      </c>
      <c r="M128" s="17" t="s">
        <v>631</v>
      </c>
      <c r="N128" s="17" t="s">
        <v>602</v>
      </c>
    </row>
    <row r="129" spans="1:14" ht="121.5">
      <c r="A129" s="17">
        <v>7</v>
      </c>
      <c r="B129" s="17" t="s">
        <v>632</v>
      </c>
      <c r="C129" s="17" t="s">
        <v>633</v>
      </c>
      <c r="D129" s="17" t="s">
        <v>32</v>
      </c>
      <c r="E129" s="18" t="s">
        <v>634</v>
      </c>
      <c r="F129" s="17" t="s">
        <v>43</v>
      </c>
      <c r="G129" s="17" t="s">
        <v>77</v>
      </c>
      <c r="H129" s="19">
        <v>25363</v>
      </c>
      <c r="I129" s="19">
        <v>17300</v>
      </c>
      <c r="J129" s="18" t="s">
        <v>635</v>
      </c>
      <c r="K129" s="17">
        <v>8089</v>
      </c>
      <c r="L129" s="32" t="s">
        <v>27</v>
      </c>
      <c r="M129" s="17" t="s">
        <v>636</v>
      </c>
      <c r="N129" s="17" t="s">
        <v>602</v>
      </c>
    </row>
    <row r="130" spans="1:14" ht="40.5">
      <c r="A130" s="17">
        <v>8</v>
      </c>
      <c r="B130" s="17" t="s">
        <v>637</v>
      </c>
      <c r="C130" s="17" t="s">
        <v>638</v>
      </c>
      <c r="D130" s="17" t="s">
        <v>84</v>
      </c>
      <c r="E130" s="18" t="s">
        <v>639</v>
      </c>
      <c r="F130" s="17" t="s">
        <v>24</v>
      </c>
      <c r="G130" s="17" t="s">
        <v>640</v>
      </c>
      <c r="H130" s="19">
        <v>54111</v>
      </c>
      <c r="I130" s="19">
        <v>30000</v>
      </c>
      <c r="J130" s="18" t="s">
        <v>641</v>
      </c>
      <c r="K130" s="17">
        <v>24111</v>
      </c>
      <c r="L130" s="17" t="s">
        <v>27</v>
      </c>
      <c r="M130" s="17" t="s">
        <v>642</v>
      </c>
      <c r="N130" s="17" t="s">
        <v>602</v>
      </c>
    </row>
    <row r="131" spans="1:14" ht="136.5" customHeight="1">
      <c r="A131" s="17">
        <v>9</v>
      </c>
      <c r="B131" s="17" t="s">
        <v>643</v>
      </c>
      <c r="C131" s="17" t="s">
        <v>644</v>
      </c>
      <c r="D131" s="17" t="s">
        <v>178</v>
      </c>
      <c r="E131" s="18" t="s">
        <v>645</v>
      </c>
      <c r="F131" s="17" t="s">
        <v>107</v>
      </c>
      <c r="G131" s="17" t="s">
        <v>646</v>
      </c>
      <c r="H131" s="19">
        <v>370747</v>
      </c>
      <c r="I131" s="19">
        <v>332000</v>
      </c>
      <c r="J131" s="18" t="s">
        <v>647</v>
      </c>
      <c r="K131" s="17">
        <v>15000</v>
      </c>
      <c r="L131" s="17" t="s">
        <v>287</v>
      </c>
      <c r="M131" s="17" t="s">
        <v>648</v>
      </c>
      <c r="N131" s="17" t="s">
        <v>602</v>
      </c>
    </row>
    <row r="132" spans="1:14" ht="14.25">
      <c r="A132" s="17"/>
      <c r="B132" s="20" t="s">
        <v>649</v>
      </c>
      <c r="C132" s="17"/>
      <c r="D132" s="17"/>
      <c r="E132" s="18"/>
      <c r="F132" s="17"/>
      <c r="G132" s="17"/>
      <c r="H132" s="19"/>
      <c r="I132" s="19"/>
      <c r="J132" s="18"/>
      <c r="K132" s="17"/>
      <c r="L132" s="17"/>
      <c r="M132" s="17"/>
      <c r="N132" s="17"/>
    </row>
    <row r="133" spans="1:14" ht="14.25">
      <c r="A133" s="11" t="s">
        <v>19</v>
      </c>
      <c r="B133" s="12">
        <f>COUNTIF(N134:N1145,"=百色市人民政府")</f>
        <v>10</v>
      </c>
      <c r="C133" s="11"/>
      <c r="D133" s="11"/>
      <c r="E133" s="13"/>
      <c r="F133" s="14"/>
      <c r="G133" s="11"/>
      <c r="H133" s="15">
        <f>SUMIF(N134:N1145,"=百色市人民政府",H134:H1145)</f>
        <v>454435</v>
      </c>
      <c r="I133" s="15">
        <f>SUMIF(N134:N1145,"=百色市人民政府",I134:I1145)</f>
        <v>251413</v>
      </c>
      <c r="J133" s="27"/>
      <c r="K133" s="15">
        <f>SUMIF(N134:N1145,"=百色市人民政府",K134:K1145)</f>
        <v>26425</v>
      </c>
      <c r="L133" s="11"/>
      <c r="M133" s="11"/>
      <c r="N133" s="11"/>
    </row>
    <row r="134" spans="1:14" ht="54">
      <c r="A134" s="17">
        <v>1</v>
      </c>
      <c r="B134" s="17" t="s">
        <v>650</v>
      </c>
      <c r="C134" s="17" t="s">
        <v>651</v>
      </c>
      <c r="D134" s="17" t="s">
        <v>178</v>
      </c>
      <c r="E134" s="18" t="s">
        <v>652</v>
      </c>
      <c r="F134" s="17" t="s">
        <v>34</v>
      </c>
      <c r="G134" s="17" t="s">
        <v>93</v>
      </c>
      <c r="H134" s="19">
        <v>125986</v>
      </c>
      <c r="I134" s="19">
        <v>18696</v>
      </c>
      <c r="J134" s="18" t="s">
        <v>653</v>
      </c>
      <c r="K134" s="17">
        <v>1700</v>
      </c>
      <c r="L134" s="17" t="s">
        <v>79</v>
      </c>
      <c r="M134" s="17" t="s">
        <v>654</v>
      </c>
      <c r="N134" s="17" t="s">
        <v>655</v>
      </c>
    </row>
    <row r="135" spans="1:14" ht="54">
      <c r="A135" s="17">
        <v>2</v>
      </c>
      <c r="B135" s="17" t="s">
        <v>656</v>
      </c>
      <c r="C135" s="17" t="s">
        <v>657</v>
      </c>
      <c r="D135" s="17" t="s">
        <v>84</v>
      </c>
      <c r="E135" s="18" t="s">
        <v>658</v>
      </c>
      <c r="F135" s="17" t="s">
        <v>34</v>
      </c>
      <c r="G135" s="17" t="s">
        <v>93</v>
      </c>
      <c r="H135" s="19">
        <v>10500</v>
      </c>
      <c r="I135" s="19">
        <v>10400</v>
      </c>
      <c r="J135" s="18" t="s">
        <v>659</v>
      </c>
      <c r="K135" s="17">
        <v>1000</v>
      </c>
      <c r="L135" s="17" t="s">
        <v>161</v>
      </c>
      <c r="M135" s="17" t="s">
        <v>660</v>
      </c>
      <c r="N135" s="17" t="s">
        <v>655</v>
      </c>
    </row>
    <row r="136" spans="1:14" ht="54">
      <c r="A136" s="17">
        <v>3</v>
      </c>
      <c r="B136" s="17" t="s">
        <v>661</v>
      </c>
      <c r="C136" s="17" t="s">
        <v>662</v>
      </c>
      <c r="D136" s="17" t="s">
        <v>410</v>
      </c>
      <c r="E136" s="18" t="s">
        <v>663</v>
      </c>
      <c r="F136" s="17" t="s">
        <v>43</v>
      </c>
      <c r="G136" s="17" t="s">
        <v>342</v>
      </c>
      <c r="H136" s="19">
        <v>28475</v>
      </c>
      <c r="I136" s="19">
        <v>22000</v>
      </c>
      <c r="J136" s="18" t="s">
        <v>664</v>
      </c>
      <c r="K136" s="17">
        <v>6500</v>
      </c>
      <c r="L136" s="17" t="s">
        <v>453</v>
      </c>
      <c r="M136" s="17" t="s">
        <v>665</v>
      </c>
      <c r="N136" s="17" t="s">
        <v>655</v>
      </c>
    </row>
    <row r="137" spans="1:14" ht="81">
      <c r="A137" s="17">
        <v>4</v>
      </c>
      <c r="B137" s="17" t="s">
        <v>666</v>
      </c>
      <c r="C137" s="17" t="s">
        <v>667</v>
      </c>
      <c r="D137" s="17" t="s">
        <v>147</v>
      </c>
      <c r="E137" s="18" t="s">
        <v>668</v>
      </c>
      <c r="F137" s="17" t="s">
        <v>43</v>
      </c>
      <c r="G137" s="17" t="s">
        <v>342</v>
      </c>
      <c r="H137" s="19">
        <v>18682</v>
      </c>
      <c r="I137" s="19">
        <v>17582</v>
      </c>
      <c r="J137" s="18" t="s">
        <v>669</v>
      </c>
      <c r="K137" s="17">
        <v>500</v>
      </c>
      <c r="L137" s="17" t="s">
        <v>453</v>
      </c>
      <c r="M137" s="17" t="s">
        <v>670</v>
      </c>
      <c r="N137" s="17" t="s">
        <v>655</v>
      </c>
    </row>
    <row r="138" spans="1:14" ht="81">
      <c r="A138" s="17">
        <v>5</v>
      </c>
      <c r="B138" s="17" t="s">
        <v>671</v>
      </c>
      <c r="C138" s="17" t="s">
        <v>672</v>
      </c>
      <c r="D138" s="17" t="s">
        <v>84</v>
      </c>
      <c r="E138" s="18" t="s">
        <v>673</v>
      </c>
      <c r="F138" s="17" t="s">
        <v>34</v>
      </c>
      <c r="G138" s="17" t="s">
        <v>93</v>
      </c>
      <c r="H138" s="19">
        <v>30000</v>
      </c>
      <c r="I138" s="19">
        <v>25830</v>
      </c>
      <c r="J138" s="18" t="s">
        <v>674</v>
      </c>
      <c r="K138" s="17">
        <v>4000</v>
      </c>
      <c r="L138" s="17" t="s">
        <v>79</v>
      </c>
      <c r="M138" s="17" t="s">
        <v>675</v>
      </c>
      <c r="N138" s="17" t="s">
        <v>655</v>
      </c>
    </row>
    <row r="139" spans="1:14" ht="27">
      <c r="A139" s="17">
        <v>6</v>
      </c>
      <c r="B139" s="17" t="s">
        <v>676</v>
      </c>
      <c r="C139" s="17" t="s">
        <v>677</v>
      </c>
      <c r="D139" s="17" t="s">
        <v>622</v>
      </c>
      <c r="E139" s="18" t="s">
        <v>678</v>
      </c>
      <c r="F139" s="17" t="s">
        <v>34</v>
      </c>
      <c r="G139" s="17" t="s">
        <v>93</v>
      </c>
      <c r="H139" s="19">
        <v>67700</v>
      </c>
      <c r="I139" s="19">
        <v>52700</v>
      </c>
      <c r="J139" s="18" t="s">
        <v>679</v>
      </c>
      <c r="K139" s="17">
        <v>1000</v>
      </c>
      <c r="L139" s="17" t="s">
        <v>79</v>
      </c>
      <c r="M139" s="17" t="s">
        <v>680</v>
      </c>
      <c r="N139" s="17" t="s">
        <v>655</v>
      </c>
    </row>
    <row r="140" spans="1:14" ht="54">
      <c r="A140" s="17">
        <v>7</v>
      </c>
      <c r="B140" s="17" t="s">
        <v>681</v>
      </c>
      <c r="C140" s="17" t="s">
        <v>682</v>
      </c>
      <c r="D140" s="17" t="s">
        <v>98</v>
      </c>
      <c r="E140" s="18" t="s">
        <v>683</v>
      </c>
      <c r="F140" s="17" t="s">
        <v>34</v>
      </c>
      <c r="G140" s="17" t="s">
        <v>93</v>
      </c>
      <c r="H140" s="19">
        <v>20300</v>
      </c>
      <c r="I140" s="19">
        <v>17350</v>
      </c>
      <c r="J140" s="18" t="s">
        <v>684</v>
      </c>
      <c r="K140" s="17">
        <v>2300</v>
      </c>
      <c r="L140" s="17" t="s">
        <v>287</v>
      </c>
      <c r="M140" s="17" t="s">
        <v>685</v>
      </c>
      <c r="N140" s="17" t="s">
        <v>655</v>
      </c>
    </row>
    <row r="141" spans="1:14" ht="94.5">
      <c r="A141" s="17">
        <v>8</v>
      </c>
      <c r="B141" s="17" t="s">
        <v>686</v>
      </c>
      <c r="C141" s="17" t="s">
        <v>687</v>
      </c>
      <c r="D141" s="17" t="s">
        <v>178</v>
      </c>
      <c r="E141" s="18" t="s">
        <v>688</v>
      </c>
      <c r="F141" s="17" t="s">
        <v>34</v>
      </c>
      <c r="G141" s="17" t="s">
        <v>93</v>
      </c>
      <c r="H141" s="19">
        <v>111736</v>
      </c>
      <c r="I141" s="19">
        <v>76582</v>
      </c>
      <c r="J141" s="18" t="s">
        <v>689</v>
      </c>
      <c r="K141" s="17">
        <v>2000</v>
      </c>
      <c r="L141" s="17" t="s">
        <v>161</v>
      </c>
      <c r="M141" s="17" t="s">
        <v>680</v>
      </c>
      <c r="N141" s="17" t="s">
        <v>655</v>
      </c>
    </row>
    <row r="142" spans="1:14" ht="54">
      <c r="A142" s="17">
        <v>9</v>
      </c>
      <c r="B142" s="17" t="s">
        <v>690</v>
      </c>
      <c r="C142" s="17" t="s">
        <v>691</v>
      </c>
      <c r="D142" s="28" t="s">
        <v>547</v>
      </c>
      <c r="E142" s="18" t="s">
        <v>692</v>
      </c>
      <c r="F142" s="17" t="s">
        <v>34</v>
      </c>
      <c r="G142" s="17" t="s">
        <v>93</v>
      </c>
      <c r="H142" s="19">
        <v>12333</v>
      </c>
      <c r="I142" s="19">
        <v>3043</v>
      </c>
      <c r="J142" s="18" t="s">
        <v>693</v>
      </c>
      <c r="K142" s="17">
        <v>5425</v>
      </c>
      <c r="L142" s="17" t="s">
        <v>27</v>
      </c>
      <c r="M142" s="17" t="s">
        <v>694</v>
      </c>
      <c r="N142" s="17" t="s">
        <v>655</v>
      </c>
    </row>
    <row r="143" spans="1:14" ht="67.5">
      <c r="A143" s="17">
        <v>10</v>
      </c>
      <c r="B143" s="17" t="s">
        <v>695</v>
      </c>
      <c r="C143" s="17" t="s">
        <v>696</v>
      </c>
      <c r="D143" s="17" t="s">
        <v>147</v>
      </c>
      <c r="E143" s="18" t="s">
        <v>697</v>
      </c>
      <c r="F143" s="17" t="s">
        <v>698</v>
      </c>
      <c r="G143" s="17" t="s">
        <v>77</v>
      </c>
      <c r="H143" s="19">
        <v>28723</v>
      </c>
      <c r="I143" s="19">
        <v>7230</v>
      </c>
      <c r="J143" s="18" t="s">
        <v>699</v>
      </c>
      <c r="K143" s="17">
        <v>2000</v>
      </c>
      <c r="L143" s="17" t="s">
        <v>299</v>
      </c>
      <c r="M143" s="17" t="s">
        <v>700</v>
      </c>
      <c r="N143" s="17" t="s">
        <v>655</v>
      </c>
    </row>
    <row r="144" spans="1:14" ht="14.25">
      <c r="A144" s="17"/>
      <c r="B144" s="20" t="s">
        <v>701</v>
      </c>
      <c r="C144" s="17"/>
      <c r="D144" s="17"/>
      <c r="E144" s="18"/>
      <c r="F144" s="17"/>
      <c r="G144" s="17"/>
      <c r="H144" s="19"/>
      <c r="I144" s="19"/>
      <c r="J144" s="18"/>
      <c r="K144" s="17"/>
      <c r="L144" s="17"/>
      <c r="M144" s="17"/>
      <c r="N144" s="17"/>
    </row>
    <row r="145" spans="1:14" ht="14.25">
      <c r="A145" s="11" t="s">
        <v>19</v>
      </c>
      <c r="B145" s="12">
        <f>COUNTIF(N146:N1153,"=钦州市人民政府")</f>
        <v>8</v>
      </c>
      <c r="C145" s="11"/>
      <c r="D145" s="11"/>
      <c r="E145" s="13"/>
      <c r="F145" s="14"/>
      <c r="G145" s="11"/>
      <c r="H145" s="15">
        <f>SUMIF(N146:N1153,"=钦州市人民政府",H146:H1153)</f>
        <v>352091</v>
      </c>
      <c r="I145" s="15">
        <f>SUMIF(N146:N1153,"=钦州市人民政府",I146:I1153)</f>
        <v>342755</v>
      </c>
      <c r="J145" s="27"/>
      <c r="K145" s="15">
        <f>SUMIF(N146:N1153,"=钦州市人民政府",K146:K1153)</f>
        <v>25200</v>
      </c>
      <c r="L145" s="11"/>
      <c r="M145" s="11"/>
      <c r="N145" s="11"/>
    </row>
    <row r="146" spans="1:14" ht="54">
      <c r="A146" s="17">
        <v>1</v>
      </c>
      <c r="B146" s="17" t="s">
        <v>702</v>
      </c>
      <c r="C146" s="17" t="s">
        <v>703</v>
      </c>
      <c r="D146" s="17" t="s">
        <v>51</v>
      </c>
      <c r="E146" s="18" t="s">
        <v>704</v>
      </c>
      <c r="F146" s="17" t="s">
        <v>34</v>
      </c>
      <c r="G146" s="17" t="s">
        <v>705</v>
      </c>
      <c r="H146" s="19">
        <v>130000</v>
      </c>
      <c r="I146" s="19">
        <v>137156</v>
      </c>
      <c r="J146" s="18" t="s">
        <v>706</v>
      </c>
      <c r="K146" s="17">
        <v>500</v>
      </c>
      <c r="L146" s="17" t="s">
        <v>299</v>
      </c>
      <c r="M146" s="17" t="s">
        <v>707</v>
      </c>
      <c r="N146" s="17" t="s">
        <v>708</v>
      </c>
    </row>
    <row r="147" spans="1:14" ht="211.5" customHeight="1">
      <c r="A147" s="17">
        <v>2</v>
      </c>
      <c r="B147" s="17" t="s">
        <v>709</v>
      </c>
      <c r="C147" s="17" t="s">
        <v>710</v>
      </c>
      <c r="D147" s="17" t="s">
        <v>51</v>
      </c>
      <c r="E147" s="18" t="s">
        <v>711</v>
      </c>
      <c r="F147" s="17" t="s">
        <v>24</v>
      </c>
      <c r="G147" s="17" t="s">
        <v>35</v>
      </c>
      <c r="H147" s="19">
        <v>32848</v>
      </c>
      <c r="I147" s="19">
        <v>33460</v>
      </c>
      <c r="J147" s="18" t="s">
        <v>712</v>
      </c>
      <c r="K147" s="17">
        <v>500</v>
      </c>
      <c r="L147" s="17" t="s">
        <v>299</v>
      </c>
      <c r="M147" s="17" t="s">
        <v>713</v>
      </c>
      <c r="N147" s="17" t="s">
        <v>708</v>
      </c>
    </row>
    <row r="148" spans="1:14" ht="67.5">
      <c r="A148" s="17">
        <v>3</v>
      </c>
      <c r="B148" s="17" t="s">
        <v>714</v>
      </c>
      <c r="C148" s="17" t="s">
        <v>715</v>
      </c>
      <c r="D148" s="17" t="s">
        <v>184</v>
      </c>
      <c r="E148" s="18" t="s">
        <v>716</v>
      </c>
      <c r="F148" s="17" t="s">
        <v>43</v>
      </c>
      <c r="G148" s="17" t="s">
        <v>717</v>
      </c>
      <c r="H148" s="19">
        <v>31000</v>
      </c>
      <c r="I148" s="19">
        <v>20082</v>
      </c>
      <c r="J148" s="18" t="s">
        <v>718</v>
      </c>
      <c r="K148" s="17">
        <v>11000</v>
      </c>
      <c r="L148" s="17" t="s">
        <v>79</v>
      </c>
      <c r="M148" s="17" t="s">
        <v>719</v>
      </c>
      <c r="N148" s="17" t="s">
        <v>708</v>
      </c>
    </row>
    <row r="149" spans="1:14" ht="27">
      <c r="A149" s="17">
        <v>4</v>
      </c>
      <c r="B149" s="17" t="s">
        <v>720</v>
      </c>
      <c r="C149" s="17" t="s">
        <v>721</v>
      </c>
      <c r="D149" s="17" t="s">
        <v>58</v>
      </c>
      <c r="E149" s="18" t="s">
        <v>611</v>
      </c>
      <c r="F149" s="17" t="s">
        <v>34</v>
      </c>
      <c r="G149" s="17" t="s">
        <v>717</v>
      </c>
      <c r="H149" s="19">
        <v>88243</v>
      </c>
      <c r="I149" s="19">
        <v>90500</v>
      </c>
      <c r="J149" s="18" t="s">
        <v>722</v>
      </c>
      <c r="K149" s="33">
        <v>500</v>
      </c>
      <c r="L149" s="17" t="s">
        <v>79</v>
      </c>
      <c r="M149" s="17" t="s">
        <v>723</v>
      </c>
      <c r="N149" s="17" t="s">
        <v>708</v>
      </c>
    </row>
    <row r="150" spans="1:14" ht="67.5">
      <c r="A150" s="17">
        <v>5</v>
      </c>
      <c r="B150" s="17" t="s">
        <v>724</v>
      </c>
      <c r="C150" s="17" t="s">
        <v>725</v>
      </c>
      <c r="D150" s="17" t="s">
        <v>726</v>
      </c>
      <c r="E150" s="18" t="s">
        <v>727</v>
      </c>
      <c r="F150" s="17" t="s">
        <v>34</v>
      </c>
      <c r="G150" s="17" t="s">
        <v>35</v>
      </c>
      <c r="H150" s="19">
        <v>30000</v>
      </c>
      <c r="I150" s="19">
        <v>27000</v>
      </c>
      <c r="J150" s="18" t="s">
        <v>728</v>
      </c>
      <c r="K150" s="17">
        <v>4000</v>
      </c>
      <c r="L150" s="17" t="s">
        <v>287</v>
      </c>
      <c r="M150" s="17" t="s">
        <v>729</v>
      </c>
      <c r="N150" s="17" t="s">
        <v>708</v>
      </c>
    </row>
    <row r="151" spans="1:14" ht="54">
      <c r="A151" s="17">
        <v>6</v>
      </c>
      <c r="B151" s="17" t="s">
        <v>730</v>
      </c>
      <c r="C151" s="17" t="s">
        <v>731</v>
      </c>
      <c r="D151" s="17" t="s">
        <v>268</v>
      </c>
      <c r="E151" s="18" t="s">
        <v>732</v>
      </c>
      <c r="F151" s="17" t="s">
        <v>249</v>
      </c>
      <c r="G151" s="17" t="s">
        <v>35</v>
      </c>
      <c r="H151" s="19">
        <v>12500</v>
      </c>
      <c r="I151" s="19">
        <v>5300</v>
      </c>
      <c r="J151" s="18" t="s">
        <v>733</v>
      </c>
      <c r="K151" s="33">
        <v>7500</v>
      </c>
      <c r="L151" s="17" t="s">
        <v>287</v>
      </c>
      <c r="M151" s="17" t="s">
        <v>734</v>
      </c>
      <c r="N151" s="17" t="s">
        <v>708</v>
      </c>
    </row>
    <row r="152" spans="1:14" ht="67.5">
      <c r="A152" s="17">
        <v>7</v>
      </c>
      <c r="B152" s="17" t="s">
        <v>735</v>
      </c>
      <c r="C152" s="17" t="s">
        <v>736</v>
      </c>
      <c r="D152" s="17" t="s">
        <v>364</v>
      </c>
      <c r="E152" s="18" t="s">
        <v>737</v>
      </c>
      <c r="F152" s="17" t="s">
        <v>34</v>
      </c>
      <c r="G152" s="17" t="s">
        <v>35</v>
      </c>
      <c r="H152" s="19">
        <v>16000</v>
      </c>
      <c r="I152" s="19">
        <v>17381</v>
      </c>
      <c r="J152" s="18" t="s">
        <v>738</v>
      </c>
      <c r="K152" s="17">
        <v>1000</v>
      </c>
      <c r="L152" s="17" t="s">
        <v>453</v>
      </c>
      <c r="M152" s="17" t="s">
        <v>739</v>
      </c>
      <c r="N152" s="17" t="s">
        <v>708</v>
      </c>
    </row>
    <row r="153" spans="1:14" ht="40.5">
      <c r="A153" s="17">
        <v>8</v>
      </c>
      <c r="B153" s="17" t="s">
        <v>740</v>
      </c>
      <c r="C153" s="17" t="s">
        <v>741</v>
      </c>
      <c r="D153" s="17" t="s">
        <v>622</v>
      </c>
      <c r="E153" s="18" t="s">
        <v>742</v>
      </c>
      <c r="F153" s="17" t="s">
        <v>743</v>
      </c>
      <c r="G153" s="17" t="s">
        <v>705</v>
      </c>
      <c r="H153" s="19">
        <v>11500</v>
      </c>
      <c r="I153" s="19">
        <v>11876</v>
      </c>
      <c r="J153" s="18" t="s">
        <v>744</v>
      </c>
      <c r="K153" s="17">
        <v>200</v>
      </c>
      <c r="L153" s="17" t="s">
        <v>175</v>
      </c>
      <c r="M153" s="17" t="s">
        <v>745</v>
      </c>
      <c r="N153" s="17" t="s">
        <v>708</v>
      </c>
    </row>
    <row r="154" spans="1:14" ht="14.25">
      <c r="A154" s="17"/>
      <c r="B154" s="20" t="s">
        <v>746</v>
      </c>
      <c r="C154" s="17"/>
      <c r="D154" s="17"/>
      <c r="E154" s="18"/>
      <c r="F154" s="17"/>
      <c r="G154" s="17"/>
      <c r="H154" s="19"/>
      <c r="I154" s="19"/>
      <c r="J154" s="18"/>
      <c r="K154" s="17"/>
      <c r="L154" s="17"/>
      <c r="M154" s="17"/>
      <c r="N154" s="17"/>
    </row>
    <row r="155" spans="1:14" ht="14.25">
      <c r="A155" s="11" t="s">
        <v>19</v>
      </c>
      <c r="B155" s="12">
        <f>COUNTIF(N156:N1162,"=防城港市人民政府")</f>
        <v>3</v>
      </c>
      <c r="C155" s="11"/>
      <c r="D155" s="11"/>
      <c r="E155" s="13"/>
      <c r="F155" s="14"/>
      <c r="G155" s="11"/>
      <c r="H155" s="15">
        <f>SUMIF(N156:N1162,"=防城港市人民政府",H156:H1162)</f>
        <v>199226</v>
      </c>
      <c r="I155" s="15">
        <f>SUMIF(N156:N1162,"=防城港市人民政府",I156:I1162)</f>
        <v>59736</v>
      </c>
      <c r="J155" s="27"/>
      <c r="K155" s="15">
        <f>SUMIF(N156:N1162,"=防城港市人民政府",K156:K1162)</f>
        <v>30000</v>
      </c>
      <c r="L155" s="11"/>
      <c r="M155" s="11"/>
      <c r="N155" s="11"/>
    </row>
    <row r="156" spans="1:14" ht="67.5">
      <c r="A156" s="17">
        <v>1</v>
      </c>
      <c r="B156" s="17" t="s">
        <v>747</v>
      </c>
      <c r="C156" s="17" t="s">
        <v>748</v>
      </c>
      <c r="D156" s="17" t="s">
        <v>184</v>
      </c>
      <c r="E156" s="18" t="s">
        <v>749</v>
      </c>
      <c r="F156" s="17" t="s">
        <v>34</v>
      </c>
      <c r="G156" s="17" t="s">
        <v>309</v>
      </c>
      <c r="H156" s="19">
        <v>85000</v>
      </c>
      <c r="I156" s="19">
        <v>40000</v>
      </c>
      <c r="J156" s="18" t="s">
        <v>750</v>
      </c>
      <c r="K156" s="17">
        <v>10000</v>
      </c>
      <c r="L156" s="17" t="s">
        <v>27</v>
      </c>
      <c r="M156" s="17" t="s">
        <v>751</v>
      </c>
      <c r="N156" s="17" t="s">
        <v>752</v>
      </c>
    </row>
    <row r="157" spans="1:14" ht="129.75" customHeight="1">
      <c r="A157" s="17">
        <v>2</v>
      </c>
      <c r="B157" s="17" t="s">
        <v>753</v>
      </c>
      <c r="C157" s="17" t="s">
        <v>754</v>
      </c>
      <c r="D157" s="17" t="s">
        <v>247</v>
      </c>
      <c r="E157" s="18" t="s">
        <v>755</v>
      </c>
      <c r="F157" s="17" t="s">
        <v>43</v>
      </c>
      <c r="G157" s="17" t="s">
        <v>309</v>
      </c>
      <c r="H157" s="19">
        <v>85226</v>
      </c>
      <c r="I157" s="19">
        <v>4186</v>
      </c>
      <c r="J157" s="18" t="s">
        <v>756</v>
      </c>
      <c r="K157" s="17">
        <v>10000</v>
      </c>
      <c r="L157" s="17" t="s">
        <v>27</v>
      </c>
      <c r="M157" s="17" t="s">
        <v>757</v>
      </c>
      <c r="N157" s="17" t="s">
        <v>752</v>
      </c>
    </row>
    <row r="158" spans="1:14" ht="75.75" customHeight="1">
      <c r="A158" s="17">
        <v>3</v>
      </c>
      <c r="B158" s="17" t="s">
        <v>758</v>
      </c>
      <c r="C158" s="17" t="s">
        <v>759</v>
      </c>
      <c r="D158" s="17" t="s">
        <v>403</v>
      </c>
      <c r="E158" s="18" t="s">
        <v>760</v>
      </c>
      <c r="F158" s="17" t="s">
        <v>43</v>
      </c>
      <c r="G158" s="17" t="s">
        <v>309</v>
      </c>
      <c r="H158" s="19">
        <v>29000</v>
      </c>
      <c r="I158" s="19">
        <v>15550</v>
      </c>
      <c r="J158" s="18" t="s">
        <v>761</v>
      </c>
      <c r="K158" s="17">
        <v>10000</v>
      </c>
      <c r="L158" s="17" t="s">
        <v>27</v>
      </c>
      <c r="M158" s="17" t="s">
        <v>762</v>
      </c>
      <c r="N158" s="17" t="s">
        <v>752</v>
      </c>
    </row>
    <row r="159" spans="1:14" ht="14.25">
      <c r="A159" s="17"/>
      <c r="B159" s="20" t="s">
        <v>763</v>
      </c>
      <c r="C159" s="17"/>
      <c r="D159" s="17"/>
      <c r="E159" s="18"/>
      <c r="F159" s="17"/>
      <c r="G159" s="17"/>
      <c r="H159" s="19"/>
      <c r="I159" s="19"/>
      <c r="J159" s="18"/>
      <c r="K159" s="17"/>
      <c r="L159" s="17"/>
      <c r="M159" s="17"/>
      <c r="N159" s="17"/>
    </row>
    <row r="160" spans="1:14" ht="14.25">
      <c r="A160" s="11" t="s">
        <v>19</v>
      </c>
      <c r="B160" s="12">
        <f>COUNTIF(N161:N1166,"=贵港市人民政府")</f>
        <v>6</v>
      </c>
      <c r="C160" s="11"/>
      <c r="D160" s="11"/>
      <c r="E160" s="13"/>
      <c r="F160" s="14"/>
      <c r="G160" s="11"/>
      <c r="H160" s="15">
        <f>SUMIF(N161:N1166,"=贵港市人民政府",H161:H1166)</f>
        <v>251438</v>
      </c>
      <c r="I160" s="15">
        <f>SUMIF(N161:N1166,"=贵港市人民政府",I161:I1166)</f>
        <v>105800</v>
      </c>
      <c r="J160" s="27"/>
      <c r="K160" s="15">
        <f>SUMIF(N161:N1166,"=贵港市人民政府",K161:K1166)</f>
        <v>88369</v>
      </c>
      <c r="L160" s="11"/>
      <c r="M160" s="11"/>
      <c r="N160" s="11"/>
    </row>
    <row r="161" spans="1:14" ht="40.5">
      <c r="A161" s="17">
        <v>1</v>
      </c>
      <c r="B161" s="17" t="s">
        <v>764</v>
      </c>
      <c r="C161" s="17" t="s">
        <v>765</v>
      </c>
      <c r="D161" s="17" t="s">
        <v>766</v>
      </c>
      <c r="E161" s="18" t="s">
        <v>767</v>
      </c>
      <c r="F161" s="17" t="s">
        <v>768</v>
      </c>
      <c r="G161" s="17" t="s">
        <v>35</v>
      </c>
      <c r="H161" s="19">
        <v>70830</v>
      </c>
      <c r="I161" s="19">
        <v>26000</v>
      </c>
      <c r="J161" s="18" t="s">
        <v>769</v>
      </c>
      <c r="K161" s="17">
        <v>35469</v>
      </c>
      <c r="L161" s="17" t="s">
        <v>287</v>
      </c>
      <c r="M161" s="17" t="s">
        <v>770</v>
      </c>
      <c r="N161" s="17" t="s">
        <v>771</v>
      </c>
    </row>
    <row r="162" spans="1:14" ht="157.5" customHeight="1">
      <c r="A162" s="17">
        <v>2</v>
      </c>
      <c r="B162" s="17" t="s">
        <v>772</v>
      </c>
      <c r="C162" s="17" t="s">
        <v>773</v>
      </c>
      <c r="D162" s="29" t="s">
        <v>774</v>
      </c>
      <c r="E162" s="18" t="s">
        <v>775</v>
      </c>
      <c r="F162" s="17" t="s">
        <v>24</v>
      </c>
      <c r="G162" s="17" t="s">
        <v>353</v>
      </c>
      <c r="H162" s="19">
        <v>53000</v>
      </c>
      <c r="I162" s="19">
        <v>14750</v>
      </c>
      <c r="J162" s="18" t="s">
        <v>776</v>
      </c>
      <c r="K162" s="17">
        <v>8000</v>
      </c>
      <c r="L162" s="17" t="s">
        <v>299</v>
      </c>
      <c r="M162" s="17" t="s">
        <v>777</v>
      </c>
      <c r="N162" s="17" t="s">
        <v>771</v>
      </c>
    </row>
    <row r="163" spans="1:14" ht="90" customHeight="1">
      <c r="A163" s="17">
        <v>3</v>
      </c>
      <c r="B163" s="17" t="s">
        <v>778</v>
      </c>
      <c r="C163" s="17" t="s">
        <v>779</v>
      </c>
      <c r="D163" s="29" t="s">
        <v>32</v>
      </c>
      <c r="E163" s="18" t="s">
        <v>780</v>
      </c>
      <c r="F163" s="17" t="s">
        <v>43</v>
      </c>
      <c r="G163" s="17" t="s">
        <v>781</v>
      </c>
      <c r="H163" s="19">
        <v>12987</v>
      </c>
      <c r="I163" s="19">
        <v>2000</v>
      </c>
      <c r="J163" s="18" t="s">
        <v>782</v>
      </c>
      <c r="K163" s="17">
        <v>5000</v>
      </c>
      <c r="L163" s="17" t="s">
        <v>27</v>
      </c>
      <c r="M163" s="17" t="s">
        <v>783</v>
      </c>
      <c r="N163" s="17" t="s">
        <v>771</v>
      </c>
    </row>
    <row r="164" spans="1:14" ht="49.5" customHeight="1">
      <c r="A164" s="17">
        <v>4</v>
      </c>
      <c r="B164" s="17" t="s">
        <v>784</v>
      </c>
      <c r="C164" s="17" t="s">
        <v>785</v>
      </c>
      <c r="D164" s="17" t="s">
        <v>766</v>
      </c>
      <c r="E164" s="18" t="s">
        <v>303</v>
      </c>
      <c r="F164" s="17" t="s">
        <v>768</v>
      </c>
      <c r="G164" s="17" t="s">
        <v>786</v>
      </c>
      <c r="H164" s="19">
        <v>47000</v>
      </c>
      <c r="I164" s="19">
        <v>16050</v>
      </c>
      <c r="J164" s="18" t="s">
        <v>787</v>
      </c>
      <c r="K164" s="17">
        <v>27900</v>
      </c>
      <c r="L164" s="17" t="s">
        <v>27</v>
      </c>
      <c r="M164" s="17" t="s">
        <v>788</v>
      </c>
      <c r="N164" s="17" t="s">
        <v>771</v>
      </c>
    </row>
    <row r="165" spans="1:14" ht="45" customHeight="1">
      <c r="A165" s="17">
        <v>5</v>
      </c>
      <c r="B165" s="17" t="s">
        <v>789</v>
      </c>
      <c r="C165" s="17" t="s">
        <v>790</v>
      </c>
      <c r="D165" s="29" t="s">
        <v>98</v>
      </c>
      <c r="E165" s="18" t="s">
        <v>791</v>
      </c>
      <c r="F165" s="17" t="s">
        <v>792</v>
      </c>
      <c r="G165" s="17" t="s">
        <v>781</v>
      </c>
      <c r="H165" s="19">
        <v>37000</v>
      </c>
      <c r="I165" s="19">
        <v>22300</v>
      </c>
      <c r="J165" s="18" t="s">
        <v>793</v>
      </c>
      <c r="K165" s="17">
        <v>9000</v>
      </c>
      <c r="L165" s="17" t="s">
        <v>175</v>
      </c>
      <c r="M165" s="17" t="s">
        <v>794</v>
      </c>
      <c r="N165" s="17" t="s">
        <v>771</v>
      </c>
    </row>
    <row r="166" spans="1:14" ht="75" customHeight="1">
      <c r="A166" s="17">
        <v>6</v>
      </c>
      <c r="B166" s="17" t="s">
        <v>795</v>
      </c>
      <c r="C166" s="17"/>
      <c r="D166" s="29" t="s">
        <v>241</v>
      </c>
      <c r="E166" s="18" t="s">
        <v>796</v>
      </c>
      <c r="F166" s="17" t="s">
        <v>797</v>
      </c>
      <c r="G166" s="17" t="s">
        <v>798</v>
      </c>
      <c r="H166" s="19">
        <v>30621</v>
      </c>
      <c r="I166" s="19">
        <v>24700</v>
      </c>
      <c r="J166" s="18" t="s">
        <v>799</v>
      </c>
      <c r="K166" s="17">
        <v>3000</v>
      </c>
      <c r="L166" s="17" t="s">
        <v>27</v>
      </c>
      <c r="M166" s="17" t="s">
        <v>800</v>
      </c>
      <c r="N166" s="17" t="s">
        <v>771</v>
      </c>
    </row>
    <row r="167" spans="1:14" ht="14.25">
      <c r="A167" s="17"/>
      <c r="B167" s="20" t="s">
        <v>801</v>
      </c>
      <c r="C167" s="17"/>
      <c r="D167" s="17"/>
      <c r="E167" s="18"/>
      <c r="F167" s="17"/>
      <c r="G167" s="17"/>
      <c r="H167" s="19"/>
      <c r="I167" s="19"/>
      <c r="J167" s="18"/>
      <c r="K167" s="17"/>
      <c r="L167" s="17"/>
      <c r="M167" s="17"/>
      <c r="N167" s="17"/>
    </row>
    <row r="168" spans="1:14" ht="14.25">
      <c r="A168" s="11" t="s">
        <v>19</v>
      </c>
      <c r="B168" s="12">
        <f>A173</f>
        <v>5</v>
      </c>
      <c r="C168" s="29"/>
      <c r="D168" s="29"/>
      <c r="E168" s="30"/>
      <c r="F168" s="29"/>
      <c r="G168" s="29"/>
      <c r="H168" s="15">
        <f>SUM(H169:H173)</f>
        <v>108445.19</v>
      </c>
      <c r="I168" s="15">
        <f>SUM(I169:I173)</f>
        <v>20083.28</v>
      </c>
      <c r="J168" s="30"/>
      <c r="K168" s="15">
        <f>SUM(K169:K173)</f>
        <v>70161.3</v>
      </c>
      <c r="L168" s="15"/>
      <c r="M168" s="29"/>
      <c r="N168" s="29"/>
    </row>
    <row r="169" spans="1:14" ht="73.5" customHeight="1">
      <c r="A169" s="17">
        <v>1</v>
      </c>
      <c r="B169" s="17" t="s">
        <v>802</v>
      </c>
      <c r="C169" s="17" t="s">
        <v>803</v>
      </c>
      <c r="D169" s="17" t="s">
        <v>178</v>
      </c>
      <c r="E169" s="18" t="s">
        <v>804</v>
      </c>
      <c r="F169" s="17" t="s">
        <v>34</v>
      </c>
      <c r="G169" s="17" t="s">
        <v>805</v>
      </c>
      <c r="H169" s="31">
        <v>14061.19</v>
      </c>
      <c r="I169" s="19">
        <v>9699.88</v>
      </c>
      <c r="J169" s="18" t="s">
        <v>806</v>
      </c>
      <c r="K169" s="17">
        <v>4361.3</v>
      </c>
      <c r="L169" s="17" t="s">
        <v>27</v>
      </c>
      <c r="M169" s="17" t="s">
        <v>807</v>
      </c>
      <c r="N169" s="17" t="s">
        <v>807</v>
      </c>
    </row>
    <row r="170" spans="1:14" ht="76.5" customHeight="1">
      <c r="A170" s="29">
        <v>2</v>
      </c>
      <c r="B170" s="17" t="s">
        <v>808</v>
      </c>
      <c r="C170" s="17" t="s">
        <v>809</v>
      </c>
      <c r="D170" s="17" t="s">
        <v>516</v>
      </c>
      <c r="E170" s="18" t="s">
        <v>810</v>
      </c>
      <c r="F170" s="17" t="s">
        <v>43</v>
      </c>
      <c r="G170" s="32" t="s">
        <v>811</v>
      </c>
      <c r="H170" s="31">
        <v>9485</v>
      </c>
      <c r="I170" s="19">
        <v>4485</v>
      </c>
      <c r="J170" s="18" t="s">
        <v>812</v>
      </c>
      <c r="K170" s="17">
        <v>5000</v>
      </c>
      <c r="L170" s="17" t="s">
        <v>37</v>
      </c>
      <c r="M170" s="17" t="s">
        <v>813</v>
      </c>
      <c r="N170" s="17" t="s">
        <v>813</v>
      </c>
    </row>
    <row r="171" spans="1:14" ht="126" customHeight="1">
      <c r="A171" s="17">
        <v>3</v>
      </c>
      <c r="B171" s="17" t="s">
        <v>814</v>
      </c>
      <c r="C171" s="17" t="s">
        <v>815</v>
      </c>
      <c r="D171" s="17" t="s">
        <v>516</v>
      </c>
      <c r="E171" s="18" t="s">
        <v>816</v>
      </c>
      <c r="F171" s="17" t="s">
        <v>43</v>
      </c>
      <c r="G171" s="32" t="s">
        <v>297</v>
      </c>
      <c r="H171" s="31">
        <v>27525</v>
      </c>
      <c r="I171" s="19">
        <v>198.4</v>
      </c>
      <c r="J171" s="18" t="s">
        <v>817</v>
      </c>
      <c r="K171" s="17">
        <v>25800</v>
      </c>
      <c r="L171" s="17" t="s">
        <v>27</v>
      </c>
      <c r="M171" s="17" t="s">
        <v>813</v>
      </c>
      <c r="N171" s="17" t="s">
        <v>813</v>
      </c>
    </row>
    <row r="172" spans="1:14" ht="54">
      <c r="A172" s="29">
        <v>4</v>
      </c>
      <c r="B172" s="17" t="s">
        <v>818</v>
      </c>
      <c r="C172" s="17" t="s">
        <v>819</v>
      </c>
      <c r="D172" s="17" t="s">
        <v>125</v>
      </c>
      <c r="E172" s="18" t="s">
        <v>820</v>
      </c>
      <c r="F172" s="17" t="s">
        <v>43</v>
      </c>
      <c r="G172" s="17" t="s">
        <v>342</v>
      </c>
      <c r="H172" s="31">
        <v>17451</v>
      </c>
      <c r="I172" s="19">
        <v>3000</v>
      </c>
      <c r="J172" s="18" t="s">
        <v>821</v>
      </c>
      <c r="K172" s="17">
        <v>2000</v>
      </c>
      <c r="L172" s="17" t="s">
        <v>453</v>
      </c>
      <c r="M172" s="17" t="s">
        <v>822</v>
      </c>
      <c r="N172" s="17" t="s">
        <v>823</v>
      </c>
    </row>
    <row r="173" spans="1:14" ht="67.5">
      <c r="A173" s="17">
        <v>5</v>
      </c>
      <c r="B173" s="17" t="s">
        <v>824</v>
      </c>
      <c r="C173" s="17" t="s">
        <v>825</v>
      </c>
      <c r="D173" s="17" t="s">
        <v>125</v>
      </c>
      <c r="E173" s="18" t="s">
        <v>826</v>
      </c>
      <c r="F173" s="17" t="s">
        <v>43</v>
      </c>
      <c r="G173" s="17" t="s">
        <v>342</v>
      </c>
      <c r="H173" s="31">
        <v>39923</v>
      </c>
      <c r="I173" s="19">
        <v>2700</v>
      </c>
      <c r="J173" s="18" t="s">
        <v>827</v>
      </c>
      <c r="K173" s="17">
        <v>33000</v>
      </c>
      <c r="L173" s="17" t="s">
        <v>27</v>
      </c>
      <c r="M173" s="17" t="s">
        <v>828</v>
      </c>
      <c r="N173" s="17" t="s">
        <v>829</v>
      </c>
    </row>
  </sheetData>
  <sheetProtection/>
  <autoFilter ref="A1:N173"/>
  <mergeCells count="3">
    <mergeCell ref="A2:N2"/>
    <mergeCell ref="A3:I3"/>
    <mergeCell ref="M3:N3"/>
  </mergeCells>
  <printOptions/>
  <pageMargins left="0.71" right="0.71" top="0.75" bottom="0.75" header="0.31" footer="0.31"/>
  <pageSetup firstPageNumber="1" useFirstPageNumber="1" fitToHeight="0" fitToWidth="1" horizontalDpi="600" verticalDpi="600" orientation="landscape" paperSize="8" scale="85"/>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周晓峰</dc:creator>
  <cp:keywords/>
  <dc:description/>
  <cp:lastModifiedBy>信息中心收发文</cp:lastModifiedBy>
  <cp:lastPrinted>2020-02-21T08:55:39Z</cp:lastPrinted>
  <dcterms:created xsi:type="dcterms:W3CDTF">2020-02-17T17:23:45Z</dcterms:created>
  <dcterms:modified xsi:type="dcterms:W3CDTF">2023-02-17T08:24:11Z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