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680" windowWidth="18960" windowHeight="8565" activeTab="0"/>
  </bookViews>
  <sheets>
    <sheet name="预备 " sheetId="1" r:id="rId1"/>
  </sheets>
  <definedNames>
    <definedName name="_xlnm._FilterDatabase" localSheetId="0" hidden="1">'预备 '!$A$4:$L$164</definedName>
  </definedNames>
  <calcPr fullCalcOnLoad="1"/>
</workbook>
</file>

<file path=xl/sharedStrings.xml><?xml version="1.0" encoding="utf-8"?>
<sst xmlns="http://schemas.openxmlformats.org/spreadsheetml/2006/main" count="1335" uniqueCount="852">
  <si>
    <t>附件4</t>
  </si>
  <si>
    <t>2020年第一批自治区层面统筹推进重大项目（预备）进度目标责任表</t>
  </si>
  <si>
    <t>金额单位：万元</t>
  </si>
  <si>
    <t>序号</t>
  </si>
  <si>
    <t>项目名称</t>
  </si>
  <si>
    <t>项目代码</t>
  </si>
  <si>
    <t>产业类别</t>
  </si>
  <si>
    <t>主要建设内容及规模</t>
  </si>
  <si>
    <t>建设起止年限</t>
  </si>
  <si>
    <t>资金来源</t>
  </si>
  <si>
    <t>总投资</t>
  </si>
  <si>
    <t>截至2019年底前期工作完成情况</t>
  </si>
  <si>
    <t>2020年前期工作进度目标</t>
  </si>
  <si>
    <t>项目业主</t>
  </si>
  <si>
    <t>责任单位</t>
  </si>
  <si>
    <t>全区</t>
  </si>
  <si>
    <t>南宁市</t>
  </si>
  <si>
    <t>小计</t>
  </si>
  <si>
    <t>宾阳县芳雷水库工程</t>
  </si>
  <si>
    <t>2017-450126-48-01-000756</t>
  </si>
  <si>
    <t>水库及水利枢纽</t>
  </si>
  <si>
    <t>总库容2336万立方米,最大坝高30米，坝顶长438米</t>
  </si>
  <si>
    <t>2021-2023</t>
  </si>
  <si>
    <t>财政拨款
银行贷款
业主自筹</t>
  </si>
  <si>
    <t>完成规划选址、水工程建设规划专题论证报告、环境评价报告、水资源论证报告、征地移民安置大纲、水土保持方案报告等批复</t>
  </si>
  <si>
    <t>完成用地预审、可研等批复</t>
  </si>
  <si>
    <t>宾阳县水利局</t>
  </si>
  <si>
    <t>南宁市人民政府</t>
  </si>
  <si>
    <t>广西浩源再生资源利用有限公司废钢铁加工仓储配送中心项目</t>
  </si>
  <si>
    <t>2018-450127-42-03-015161</t>
  </si>
  <si>
    <t>商贸流通</t>
  </si>
  <si>
    <t>建设废钢回收区、分拣区、仓储配送区、交易中心、办公楼等配套设施，年回收分拣处理各类废钢铁800万吨，其中年加工仓储配送废钢精选料400万吨，其他废钢加工仓储配送400万吨</t>
  </si>
  <si>
    <t>2021-2025</t>
  </si>
  <si>
    <t>业主自筹   银行贷款</t>
  </si>
  <si>
    <t>1.已完成公司设立、项目选址、项目备案、用地预审等批复；
2.已取得县环保、交通、林业、住建、水利等相关部门对项目建设的意见；
3.岸线调整已报市交通局；
4.林地报批申请材料已由市审批局报送区林业局，待业主缴费后审批</t>
  </si>
  <si>
    <t>开展林地报批、土地预征收以及用地内的线路迁移、迁坟等工作</t>
  </si>
  <si>
    <t>广西浩源再生资源利用有限公司</t>
  </si>
  <si>
    <t>广西鼎诚汇顺投资有限公司茉莉花国际文化旅游康养特色小镇项目（一期）</t>
  </si>
  <si>
    <t>2019-450127-72-03-014014</t>
  </si>
  <si>
    <t>旅游业</t>
  </si>
  <si>
    <t>建设壮乡文化中心广场6000平方米，停车场1200平方米，儿童娱乐中心2400平方米，生态游泳池1000平方米，风情商业街12000平方米，文旅酒店120000平方米，康养酒店600000平方米，老年活动中心3000平方米</t>
  </si>
  <si>
    <t>业主自筹</t>
  </si>
  <si>
    <t>已完成备案、可研、总规划平面图、规划选址意见、用地预审、林地意见、环评意见等</t>
  </si>
  <si>
    <t>完成部分土地收储</t>
  </si>
  <si>
    <t>广西鼎诚汇顺投资有限公司</t>
  </si>
  <si>
    <t>周顺来•中国茉莉花文化产业园一期项目</t>
  </si>
  <si>
    <t>2019-450127-01-03-033779</t>
  </si>
  <si>
    <t>农产品加工</t>
  </si>
  <si>
    <t>（一）茉莉花产品加工区：1.扩建15000平方米茉莉花茶现代化加工示范区；2.新建约6000平方米茉莉花创意产品商场车间；3.建设5000茉莉花产品物流仓储基库；4.建设1800平方米企业技术研发中心；5.提供约120个生态停车场
（二）茉莉花休闲体验区：1.建设面积100平方米游客服务中心；2.建设面积2000平方米茉莉餐厅；3.建设面积20000平方米茉莉民宿；4.建设造型独特，别具风情的茉莉产品体验中心</t>
  </si>
  <si>
    <t>2021-2022</t>
  </si>
  <si>
    <t>业主自筹银行贷款</t>
  </si>
  <si>
    <t>已完成项目备案、规划选址、已初步出具用地预审意见，正在开展征地等。</t>
  </si>
  <si>
    <t>完成总平图设计和部分土地收储</t>
  </si>
  <si>
    <t>广西顺来茶业有限公司</t>
  </si>
  <si>
    <t>武鸣区流域水环境综合整治项目</t>
  </si>
  <si>
    <t>2017-450122-77-01-024433</t>
  </si>
  <si>
    <t>环境综合治理</t>
  </si>
  <si>
    <t>1.污水处理厂：新建宁武镇、陆斡镇、府城镇等9个乡镇污水处理厂，规模总计0.76万立方米/天、管网长度67.04公里，建成后厂站出水达到一级A标准的要求； 南宁市教育园区污水处理厂及配套管网工程规模为1万立方米/天，管网长度28.3公里；
2.三河两岸整治：新建香山河3.8公里、东门河1.8公里、西江河5.9公里、武鸣河4.6公里等主要内河河道清淤，满足50年一遇的防洪标准建设</t>
  </si>
  <si>
    <t>2021-2024</t>
  </si>
  <si>
    <t>银行贷款
业主自筹</t>
  </si>
  <si>
    <t>已解除与原社会资本方南宁桑德环境治理有限公司协议，正在启动重新招标工作</t>
  </si>
  <si>
    <t>完成PPP招标工作</t>
  </si>
  <si>
    <t>武鸣区住建局（PPP业主待定）</t>
  </si>
  <si>
    <t>南宁抽水蓄能电站</t>
  </si>
  <si>
    <t>2019-450122-44-02-007773</t>
  </si>
  <si>
    <t>能源</t>
  </si>
  <si>
    <t>规划装机容量120万千瓦，安装4台30万千瓦水泵水轮机组，枢纽建筑物由上水库、下水库、输水发电系统及地下厂房等组成，额定水头460米，上水库有效库容561万立方米,下水库有效库容565万立方米</t>
  </si>
  <si>
    <t>已完成电站项目预可行研究报告评审；已完成电站配套对外交通道路项目可行性研究报告评估</t>
  </si>
  <si>
    <t>完成电站项目可行性研究报告编制及审查；完成电站项目（含配套对外交通道路）用地预审（选址规划意见书）审批意见；完成电站项目征地移民规划报告审批；开展水土保持、环境评价、文物调查等手续办理</t>
  </si>
  <si>
    <t>南方电网调峰调频发电有限公司</t>
  </si>
  <si>
    <t>南宁•桃李春风•健康颐养文旅项目</t>
  </si>
  <si>
    <t>2018-450122-70-03-023749</t>
  </si>
  <si>
    <t>建设养老养生社区、全龄颐养服务中心、智慧颐养体验中心、健康颐养公寓、文化体验步行街、休闲健身区、游客服务中心、商业综合体等，总建筑面积85万平方米</t>
  </si>
  <si>
    <t>2021-2026</t>
  </si>
  <si>
    <t>1.项目已完成土规修编，并取得了694亩的建设用地指标；
2.已开始对650亩的土地出让做准备工作，待双桥镇总体规划批复后即可发布出让公告；
3.进行方案设计工作，同步开展施工总包单位招标，景观设计招标、室内装修招标等工作</t>
  </si>
  <si>
    <t>完成首期650亩的土地出让；萌宠乐园休闲农旅区完成土地流转；首期供地范围内的康养合院示范展示区完成报建手续</t>
  </si>
  <si>
    <t>广西云天绿城文化旅游有限公司</t>
  </si>
  <si>
    <t>武鸣•禅茶谷健康颐养文旅项目（一期）</t>
  </si>
  <si>
    <t>2019-450122-82-03-001884</t>
  </si>
  <si>
    <t>建设健康养生、智慧颐养社区及养生颐养公寓等宜居社区、智慧田园生活区、配套教育及文化中心、城市体育中心、游客接待中心等，建筑面积46.54万平方米</t>
  </si>
  <si>
    <t>2021-2027</t>
  </si>
  <si>
    <t>项目概规已纳入双桥镇新的城规调整成果，已通过南宁市城规委专委会评审，正在等待城规委过会</t>
  </si>
  <si>
    <t>完成300亩项目建设用地招拍挂工作</t>
  </si>
  <si>
    <t>南宁电建兴国旅游发展文化有限公司</t>
  </si>
  <si>
    <t>武鸣灵水国际青年新创客公社一期项目</t>
  </si>
  <si>
    <t>2019-450122-70-03-012852</t>
  </si>
  <si>
    <t>建设国际人工智能研发交流中心、孵化中心办公楼、路德体育中心、芒果功夫传媒基地、青年创客博览中心广场，总建筑面积112.87万平方米</t>
  </si>
  <si>
    <t>已备案，已完成规划选址</t>
  </si>
  <si>
    <t>完成土地调规，完成用地预审批复</t>
  </si>
  <si>
    <t>广西青年创客产业有限公司</t>
  </si>
  <si>
    <t>南宁刘圩市民农庄项目（一期）</t>
  </si>
  <si>
    <t>2017-450103-01-03-013667</t>
  </si>
  <si>
    <t>建设市民体验农场、鲜美稀特果林、庭院共享果林、农业科技实验和培训中心、农业展示中心、农业创客和孵化基地、手工陶艺坊、农业博物馆、水稻主题乐园、体验区和稻田景观带等配套设施建设，总建筑面积约6万平方米</t>
  </si>
  <si>
    <t>业主自筹
银行贷款</t>
  </si>
  <si>
    <t>开展罗坡生态综合示范村建设；完成用地预审、环评等前期工作</t>
  </si>
  <si>
    <t>完成刘圩镇总规修编工作；完成部分土地出让</t>
  </si>
  <si>
    <t>广西邻里乡村投资有限公司</t>
  </si>
  <si>
    <t>南宁三燃液化气有限公司储灌容检厂搬迁项目</t>
  </si>
  <si>
    <t>2018-450112-45-03-020187</t>
  </si>
  <si>
    <t>建设罐区、实瓶间、空瓶间、消防泵房及发配电室等配套设施，建设广西区供应零售终端客户规模最大的储存、灌装、运输配送、钢瓶检测等功能为一体的液化气综合气库，厂区液化气储灌容量总量2400立方米，周转液化气约7.5万吨/年</t>
  </si>
  <si>
    <t>完成备案、储备蓝线、用地预审，发布土地征收预公告；完成办理地灾、压矿、林地手续，已获得农转用批复；已完成土规修改，正在编制村庄规划解决项目超城规问题</t>
  </si>
  <si>
    <t>完成乡村规划调整工作；完成土地出让</t>
  </si>
  <si>
    <t>南宁三燃液化气有限公司</t>
  </si>
  <si>
    <t>空港经济区重点产业发展区域（C区）水系改造工程</t>
  </si>
  <si>
    <t>2018-450112-48-01-010754</t>
  </si>
  <si>
    <t>其他市政基础设施</t>
  </si>
  <si>
    <t>项目北起友谊路沿明阳一级路方向，南至机场高速，总长约1850米，宽度约15-30米，通过对河道改造、河床疏挖、修坡护岸，提高河道的防洪排涝能力，提升人文景观，主要建设内容包括土方开挖、浆砌石、边坡护理、箱涵建设、管线迁改、植被改造、配套服务设施等相关配套工程</t>
  </si>
  <si>
    <t>财政拨款</t>
  </si>
  <si>
    <t>完成立项批复</t>
  </si>
  <si>
    <t>完成方案设计、地形测量等</t>
  </si>
  <si>
    <t>广西航港投资集团有限公司</t>
  </si>
  <si>
    <t>东南现代电商产业园</t>
  </si>
  <si>
    <t>2018-450107-59-01-039727</t>
  </si>
  <si>
    <t>打造国际化大型现代化电商产业园，建筑面积约17万平方米</t>
  </si>
  <si>
    <t>已完成立项、储备蓝线图、用地预审、土地征收等工作</t>
  </si>
  <si>
    <t>完成土地出让</t>
  </si>
  <si>
    <t>南宁万昂投资有限公司</t>
  </si>
  <si>
    <t>南宁西乡塘区坛洛镇智慧物流园（A区）</t>
  </si>
  <si>
    <t>2019-450107-59-01-031343</t>
  </si>
  <si>
    <t>建设大型现代化物流分拨中心，现代化恒温仓储分拨中心，办公大楼及结算中心，辅助设备、设施，道路及绿化工程；配套购置办公设备、结算中心设备以及运营中心配套设施设备以及电子商务与物流网平台设备</t>
  </si>
  <si>
    <t>已完成立项、取得储备蓝线图，目前正在开展土规调整方案编制工作</t>
  </si>
  <si>
    <t>完成项目部分用地征收工作</t>
  </si>
  <si>
    <t>上海宇培（集团）有限公司（意向业主）</t>
  </si>
  <si>
    <t>南宁西乡塘区坛洛镇智慧物流园（B区）</t>
  </si>
  <si>
    <t>2019-450107-59-01-026005</t>
  </si>
  <si>
    <t>建设国际物流作业区，电商物流作业区，智能仓储区，绿色配送区，产品检测区，自动化冷链作业区，供应链金融服务中心及物流信息中心等</t>
  </si>
  <si>
    <t>已完成立项、取得储备蓝线图，土规调整方案已原则通过市自然资源局论证会审查</t>
  </si>
  <si>
    <t>南宁宝湾智慧物流发展有限公司（意向业主）</t>
  </si>
  <si>
    <t>广西金陵右江康养小镇项目</t>
  </si>
  <si>
    <t>2018-450107-01-03-037280</t>
  </si>
  <si>
    <t>总建筑面积455000平方米，主要建设休闲商旅民宿区、金陵旧街文化商旅区、古街生态民宿区、生态康养民宿区（包括汽车站、净水厂）、商旅码头服务区、文化影视示范基地、农民新村商旅示范区、农贸市场、垃圾处理中心、乡村生态农业综合产业休闲旅游示范区</t>
  </si>
  <si>
    <t>2021-2029</t>
  </si>
  <si>
    <t>已办理一期110亩立项、规划定点、用地预审、征地预公告，占用林地许可，已取得一期农转用指标，已完成一期约80亩土地及部分地上附着物征收工作</t>
  </si>
  <si>
    <t>完成项目一期约110亩土地征收工作</t>
  </si>
  <si>
    <t>广西金陵河岸树香园投资有限公司</t>
  </si>
  <si>
    <t>南宁市良庆区固废处理资源化处置中心项目</t>
  </si>
  <si>
    <t>2019-450108-77-02-005249</t>
  </si>
  <si>
    <t>垃圾处理</t>
  </si>
  <si>
    <t>主要建设有机废物暂存库、无机废物暂存库、甲类废物暂存库、焚烧车间、固化车间及污水处理站、安全填埋场等，日处理处置固废能力为3.45万吨，填埋场有效库容约23万立方米，总建筑面积15932平方米</t>
  </si>
  <si>
    <t>取得了项目核准、用地预审、用地土规调整入库、压覆矿场报告、安全填埋区、综合利用处置厂岩土工程初步勘察报告，完成用地城规调整批复，通过可行性研究报告评审，环评报告送审中</t>
  </si>
  <si>
    <t>完成环评、水土保持批复</t>
  </si>
  <si>
    <t>南宁市良庆区城市管理局</t>
  </si>
  <si>
    <t>华润南宁年产千万吨级新型优质建筑骨料与30万吨干混砂浆项目（一期）</t>
  </si>
  <si>
    <t>2018-450107-30-03-035250</t>
  </si>
  <si>
    <t>建材工业</t>
  </si>
  <si>
    <t>建设内容主要包括石灰石原料矿山开采，建筑骨料、人工机制砂及干混砂浆产品加工厂，装船码头，运输皮带廊道，配套安全环保工程、物流交通公路及办公、生活设施等。其中，一期用地面积约60亩（不含矿区），建设350万吨/年建筑骨料和30万吨干混砂浆生产线</t>
  </si>
  <si>
    <t>已完成备案；一期60亩用地已完成征用、补偿，农转用报批材料已上报待批；环评报告、水土保持正在开展前期调查、监测工作</t>
  </si>
  <si>
    <t>完成一期60亩用地出让工作</t>
  </si>
  <si>
    <t>华润水泥（南宁）有限公司</t>
  </si>
  <si>
    <t>柳州市</t>
  </si>
  <si>
    <t>广西柳州山岔湾生态旅游健康产业园二期</t>
  </si>
  <si>
    <t>2019-450223-72-03-013063</t>
  </si>
  <si>
    <t>项目用地面积约280亩，总投资约25亿元，总建筑面积约46万平方米，建设内容为游客中心、风情商业街、主题民宿客栈、旅居酒店、民俗博物馆、企业会馆及论坛和相关配套设施等。按照“休闲度假+养生养心 +生态街区”的模式，在保留山岔湾的特色形态的同时，形成特色产品结构，构建多元化康养旅游生态之城，打造国家级标杆特色小镇示范基地</t>
  </si>
  <si>
    <t>完成项目备案、选址意见、用地预审，正开展用地报批工作。</t>
  </si>
  <si>
    <t>完成土地收储约100亩，完成清表。</t>
  </si>
  <si>
    <t>广西柳州鸿纳投资有限公司</t>
  </si>
  <si>
    <t>柳州市人民政府</t>
  </si>
  <si>
    <t>广西昊桥钢结构有限责任公司轨道交通钢绞线、模块化钢构产品生产基地</t>
  </si>
  <si>
    <t xml:space="preserve"> 2019-450211-37-03-035074</t>
  </si>
  <si>
    <t>建筑面积14万㎡，投产后形成高强度低松驰钢绞线6.5万吨/年，预制拼装模块化钢桥4万吨/年生产能力。轻轨专用钢梁20000米</t>
  </si>
  <si>
    <t>对接投资协议相关工作</t>
  </si>
  <si>
    <t>签订投资协议，开展前期工作</t>
  </si>
  <si>
    <t>广西昊桥钢结构有限责任公司</t>
  </si>
  <si>
    <t>桂林市</t>
  </si>
  <si>
    <t>阳朔·春风漓水田园综合体项目</t>
  </si>
  <si>
    <t>2018-450321-05-02-008831</t>
  </si>
  <si>
    <r>
      <t>主要为农耕渔樵生活体验区及聚居群落生活区。其中建设内容包括：农耕体验、稻田观光、农业科普、果林种植采摘、</t>
    </r>
    <r>
      <rPr>
        <sz val="11"/>
        <rFont val="宋体"/>
        <family val="0"/>
      </rPr>
      <t>鱼渔生情</t>
    </r>
    <r>
      <rPr>
        <sz val="11"/>
        <color indexed="8"/>
        <rFont val="宋体"/>
        <family val="0"/>
      </rPr>
      <t>、户外运动等田园整合，辅以景区配套商业圩镇、庄园水街、原始渔村、渔樵小镇、依托整个田园综合体开拓新型农村居住地等内容，总建筑面积4.7万平方米。</t>
    </r>
  </si>
  <si>
    <t>已取得建局、环保局、旅游局、林业局、国土局、林业局的初步意见，环评报告、水土保持、用地预审上报待批</t>
  </si>
  <si>
    <t>力争完成前期工作。</t>
  </si>
  <si>
    <t>桂林中朔文旅投资管理有限公司</t>
  </si>
  <si>
    <t>桂林市人民政府</t>
  </si>
  <si>
    <t>乐满地文化旅游康养综合体项目（西北扩用地）</t>
  </si>
  <si>
    <t>2018-450325-70-03-033330</t>
  </si>
  <si>
    <t>建设内容包括健康人居、康养中心以及精品酒店等配套设施，总建筑面积约36万平方米。</t>
  </si>
  <si>
    <t>2020-2022</t>
  </si>
  <si>
    <t>2019年12月14日完成2020年乐满地改造规划内部汇报，进入报告审批阶段。</t>
  </si>
  <si>
    <t>1.完成主题乐园、度假酒店二次提升改造、高尔夫球场提升改造工作；
2.完成东扩用地长征国家文化公园方案规划与策划落定，争取获得国家的立项审批和名称牌照,展开土地收储工作。</t>
  </si>
  <si>
    <t>华夏幸福基业股份有限公司</t>
  </si>
  <si>
    <t>恭城瑶韵柿乡田园综合体之世界乡村之窗（一期工程）</t>
  </si>
  <si>
    <t>2019-450332-50-03-002043</t>
  </si>
  <si>
    <t>建设游客服务中心、（泰国）拜咔村、（马来西亚）珍拉丁村、农业观光（农业合作），建筑总面积约43.8万平方米</t>
  </si>
  <si>
    <t>项目已备案，取得规划选址、用地预审、环保、占用林地初审意见，总体规划已经政府会议通过。</t>
  </si>
  <si>
    <t>完成前期工作，开展征地拆迁。</t>
  </si>
  <si>
    <t>桂林恭城维宸投资有限公司</t>
  </si>
  <si>
    <t>桂林北综合客运枢纽工程</t>
  </si>
  <si>
    <t>2017-450300-47-01-018403</t>
  </si>
  <si>
    <t>建设桂林北西站房、长途客运站、旅游集散中心、站前城市广场、商品住宅小区、城市道路路网及综合管线系统等配套设施，总建筑面积39.26万平方米</t>
  </si>
  <si>
    <t>已完成桂林北站站房及东广场改造一期工程概念性方案设计；项目建议书和项目可行性研究报告已编制完成，按照12月20日咨询政务中心市发改委窗口上报审批资料的要求，现正在收集相关报批资料。</t>
  </si>
  <si>
    <t>桂林市交通投资控股集团有限公司</t>
  </si>
  <si>
    <t>梧州市</t>
  </si>
  <si>
    <t>广西简一大理石瓷砖生产项目</t>
  </si>
  <si>
    <t>2019-450422-30-03-002688</t>
  </si>
  <si>
    <t>建设生产厂房，办公大楼建，仓库，研发中心，宿舍和食堂等配套设施，总建筑面积约36万平方米。</t>
  </si>
  <si>
    <t>业主     自筹</t>
  </si>
  <si>
    <t>1.已开展项目备案、选址、用地预审等前期工作，正在开展场地土石方平整工作，已完成土方开挖70万立方米。
2.项目已完成总规、控规及土地利用规划的调整已完成数据库数据调整，正在办理用地报批。
3.已完成约270亩土地出让。</t>
  </si>
  <si>
    <t>完成项目环评、节能、工程设计等前期工作</t>
  </si>
  <si>
    <t>广西简一陶瓷有限公司</t>
  </si>
  <si>
    <t>梧州市人民政府</t>
  </si>
  <si>
    <t>梧州市简一大理石瓷砖配套深加工项目</t>
  </si>
  <si>
    <t>2019-450422-30-03-002705</t>
  </si>
  <si>
    <t>建设生产厂房、办公大楼、仓库、宿舍和食堂等配套设施，总建筑面积21.9万平方米。</t>
  </si>
  <si>
    <t>业主      自筹</t>
  </si>
  <si>
    <t>已开展项目备案、选址、用地预审等前期工作，正在开展部分场地土石方平整工作，已完成土地利用规划调整修编，并通过自治区自然资源厅审批，现报送到自治区人民政府，已完成数据库数据调整，正在办理用地报批工作。</t>
  </si>
  <si>
    <t>梧州简一陶瓷配套加工有限公司</t>
  </si>
  <si>
    <t>梧州市综合档案馆新馆项目</t>
  </si>
  <si>
    <t>2019-450405-87-01-026750</t>
  </si>
  <si>
    <t>项目总建筑面积15000平方米，配套建设给排水工程、消防安全系统、 配电及照明工程、绿色建筑工程、 通讯和计算机、 通风空调系统、避雷系统、安防系统、绿化、地面硬化（道路）、围墙等工程。</t>
  </si>
  <si>
    <t>财政拨款
业主自筹</t>
  </si>
  <si>
    <t>已完成项目建议书批复、可研批复、选址意见批复、用地预审函、环境影响登记表备案。</t>
  </si>
  <si>
    <t>完成项目前期工作</t>
  </si>
  <si>
    <t>梧州市档案馆</t>
  </si>
  <si>
    <t>粤桂合作特别试验区江南片区电声产业园项目</t>
  </si>
  <si>
    <t>2019-450407-47-01-037426</t>
  </si>
  <si>
    <t>电子信息工业</t>
  </si>
  <si>
    <r>
      <t>项目总占地面积约300亩，年产值约12亿元，拟建设电声配件、家庭音响、汽车音响和电子音响类产品生产车间、仓库、研发楼、检验楼等建筑。配套建设</t>
    </r>
    <r>
      <rPr>
        <sz val="11"/>
        <rFont val="宋体"/>
        <family val="0"/>
      </rPr>
      <t>给</t>
    </r>
    <r>
      <rPr>
        <sz val="11"/>
        <color indexed="8"/>
        <rFont val="宋体"/>
        <family val="0"/>
      </rPr>
      <t>排水工程、电气工程、消防系统、安防监控系统、通讯网络系统、场地平整、道路及场地硬化、绿化、大门、围墙等工程。</t>
    </r>
  </si>
  <si>
    <t>已完成立项、可研批复。</t>
  </si>
  <si>
    <t>完成初步设计批复，开展施工图设计，开展场地平整</t>
  </si>
  <si>
    <t>广西梧州粤桂合作特别试验区投资开发有限公司</t>
  </si>
  <si>
    <t>年无害化处置70万吨含铅废物综合利用项目</t>
  </si>
  <si>
    <t>2018-450408-32-03-044876</t>
  </si>
  <si>
    <t>循环经济</t>
  </si>
  <si>
    <t>年产电解铅10万吨、精铅16.8万吨、合金铅10万吨、工业硫酸4.5万吨、精制硫酸4.5万吨、再生PP或ABS塑料颗粒2.8万吨，副产品氧化锌4万吨和铅铜锍0.26万吨。</t>
  </si>
  <si>
    <t>项目已完成备案、环评、节能。</t>
  </si>
  <si>
    <t>完成备案、环评、节能，获得部分土地指标</t>
  </si>
  <si>
    <t>广西棕宁绿色新能源净化处置有限公司</t>
  </si>
  <si>
    <t>年处理80万吨含铅锑锡再生综合利用项目</t>
  </si>
  <si>
    <t>2019-450408-32-03-000241</t>
  </si>
  <si>
    <t>总建筑面积27万平方米，年处理80万吨含铅锑锡物料。</t>
  </si>
  <si>
    <t>完成备案、环评、节能，完成部分土地招拍挂工作</t>
  </si>
  <si>
    <t>广西震宇环保科技有限公司</t>
  </si>
  <si>
    <t>藤县东胜五金交易中心（一期）</t>
  </si>
  <si>
    <t>2018-450422-72-01-033870</t>
  </si>
  <si>
    <t>建设建材五金产品展览中心、交易中心、物流中心、商务中心、品牌推广中心、商务配套中心、配套物流通道以及其他附属配套设施，总建筑面积约47.2万平方米。</t>
  </si>
  <si>
    <t>已完成项目立项、环评、初步选址意见、用地初步意见、可研报告、地质勘察。</t>
  </si>
  <si>
    <t>完成使用林地资料上报，方案设计及评审、施工图设计</t>
  </si>
  <si>
    <t>藤县城市建设投资开发有限公司</t>
  </si>
  <si>
    <t>广西藤县康养产业基地项目</t>
  </si>
  <si>
    <t>2019-450422-48-03-036269</t>
  </si>
  <si>
    <t>养生长寿健康产业</t>
  </si>
  <si>
    <t>总占地面积约1100亩，总建筑面积21万平方米，主要为综合疗养区、养生度假区、康养活动区、长寿生态区以及室外附属集中配套工程。</t>
  </si>
  <si>
    <t>完成项目立项，初步选址意见，是否占用农保田意见，用地预审意见，占用林地查询，可研编制等。</t>
  </si>
  <si>
    <t>梧州市天纺纺织智造供应链环保产业园针织面料基地项目</t>
  </si>
  <si>
    <t>2019-450403-18-03-011019</t>
  </si>
  <si>
    <t>建设标准厂房、综合仓储物流区、综合配套生活区，以及道路、供电、供气等与主体配套的辅助基础设施工程，总建筑面积130万平方米。</t>
  </si>
  <si>
    <t>2019-2024</t>
  </si>
  <si>
    <t>已完成立项、水土保持、占用林地、环评、用地预审等。</t>
  </si>
  <si>
    <t>完成规划选址等前期工作</t>
  </si>
  <si>
    <t>梧州市天纺纺织品发展有限公司</t>
  </si>
  <si>
    <t>北海市</t>
  </si>
  <si>
    <t>北海市备用(第二)水源建设工程</t>
  </si>
  <si>
    <t>2018-450500-76-01-026693</t>
  </si>
  <si>
    <t>供水工程</t>
  </si>
  <si>
    <t>洪潮江水库向北海市主城区供水规模近期为15万m3/d（水厂断面），远期供水规模为30万m3/d（水厂断面）。主要建设内容为：建设DN1200输水管2×32.79km；取水建筑物一座和加压泵站一座</t>
  </si>
  <si>
    <t>已完成立项批复、选线选址方案批复、环境影响评价报告批复、取水许可审批、土地预审、可研批复以及初步设计审查工作。</t>
  </si>
  <si>
    <t>12月底前完成项目PPP"两报告一方案"编制与报审工作</t>
  </si>
  <si>
    <t>北海市水利局</t>
  </si>
  <si>
    <t>北海市人民政府</t>
  </si>
  <si>
    <t>北海国际客运港航道扩建工程</t>
  </si>
  <si>
    <t>暂无</t>
  </si>
  <si>
    <t>沿海水运</t>
  </si>
  <si>
    <t>新建一条专用进出港航道约4.4公里，分为内外航道，内航道通航宽度70米，外航道通航宽度87米，最大设计船型为5000GT客货滚装船。</t>
  </si>
  <si>
    <t>已完成总体项目规划选址批复、用地意见、项目申请报告、可研报告、社会稳定风险报告、项目建议书、项目方案设计、地勘编制等前期工作。</t>
  </si>
  <si>
    <t>争取红线调整方案和论证报告通过自治区政府审批</t>
  </si>
  <si>
    <t>北海新绎游船有限公司</t>
  </si>
  <si>
    <t>北部湾水上飞机运营基地项目</t>
  </si>
  <si>
    <t>建设北海市城区及涠洲岛水上飞机运营基地、通用航空器维修基地、人才保障用房及开发水上飞机旅游度假营地。在市区北岸和涠洲岛选址分别建设1座规划设计满足2—4架飞机运营的水上飞机起降点。</t>
  </si>
  <si>
    <t>签订投资合同；完成备案；建设完成临时起降点，开展常态化载客运营（按照国家民航总局的建设要求和运营规范）</t>
  </si>
  <si>
    <t>6月完成项目概念规划设计；12月完成项目用地招拍挂。</t>
  </si>
  <si>
    <t>广西天辰通用航空有限公司</t>
  </si>
  <si>
    <t>欧卡内五人制足球基地</t>
  </si>
  <si>
    <t>2019-450502-88-03-009507</t>
  </si>
  <si>
    <t>文化产业</t>
  </si>
  <si>
    <t>占地约75.47亩，建有国际型比赛场馆1座、室内训练场馆8座、海峡青年交流中心、足球博物馆、运动员公寓、教练员公寓及基地配套设施，总建筑面积43618.05平方米</t>
  </si>
  <si>
    <t>已备案，用地规划调整意见已出。</t>
  </si>
  <si>
    <t>完成用地报批。</t>
  </si>
  <si>
    <t>广西欧卡内体育产业有限公司</t>
  </si>
  <si>
    <t>涠洲岛东岸滨海旅游综合开发项目</t>
  </si>
  <si>
    <t>2019-450502-89-03-021504</t>
  </si>
  <si>
    <t>游客中心、焰火表演设施、停车场、温泉度假酒店，以及道路、绿化和栈道等旅游配套设施，总建筑面积84000平方米</t>
  </si>
  <si>
    <t>完成备案，取得土地、规划、环保部门初步意见，完成规划方案编制</t>
  </si>
  <si>
    <t>完成调规，取得用地预审批复</t>
  </si>
  <si>
    <t>北海涠洲岛旅游发展有限公司</t>
  </si>
  <si>
    <t>铁山港至石头埠铁路支线工程</t>
  </si>
  <si>
    <t>2017-450512-54-01-038964</t>
  </si>
  <si>
    <t>铁路</t>
  </si>
  <si>
    <t>该铁路为单线、电气化、等级为Ⅱ级，正线全长11.03公里。</t>
  </si>
  <si>
    <t>上级补助
财政拨款
银行贷款
业主自筹</t>
  </si>
  <si>
    <t>已经完成立项、规划选址、用地预审、水保、环境影响、可研报告批复，由于建设方案由填海方式改变为透水构筑物，正在开展可行性研究报告、初步设计及施工图设计修编工作。</t>
  </si>
  <si>
    <t>6月完成可研修编及批复，12月完成用海报批手续</t>
  </si>
  <si>
    <t>北海市路港建设投资开发有限公司</t>
  </si>
  <si>
    <t>崇左市</t>
  </si>
  <si>
    <t>广西外国语学院空港校区（二期）项目</t>
  </si>
  <si>
    <t>高等教育</t>
  </si>
  <si>
    <t>建设实验（实训）楼、图书馆、学生宿舍（公寓）、食堂、学术交流中心、大学生活动中心、大学生创新创业基地、外籍专家公寓、教职工公寓、中小学教学用房等配套设施，总建筑面积37.2万平方米</t>
  </si>
  <si>
    <t>已完成规划选址、环评、节能等批复</t>
  </si>
  <si>
    <t>完成用地预审及项目核准</t>
  </si>
  <si>
    <t>广西外国语学院</t>
  </si>
  <si>
    <t>崇左市人民政府</t>
  </si>
  <si>
    <t>广西丰发仓储有限公司扶绥空港现代物流产业园</t>
  </si>
  <si>
    <t>2019-451421-59-03-033307</t>
  </si>
  <si>
    <t>总建筑面积为62620平方米。主要建设4栋高标准仓库、1套综合楼及配套绿化</t>
  </si>
  <si>
    <t>已完成备案，用地预审、营业执照（外资）、项目设计方案、可行性分析报告等前期工作</t>
  </si>
  <si>
    <t>完成地勘、用地预审、环评、水保等。</t>
  </si>
  <si>
    <t>广西丰发仓储有限公司</t>
  </si>
  <si>
    <t>扶绥县人民医院广西中国-东盟青年产业园分院项目</t>
  </si>
  <si>
    <t>2019-451421-83-01-034286</t>
  </si>
  <si>
    <t>卫生事业</t>
  </si>
  <si>
    <r>
      <t>总建筑面积71055.20㎡，其中地上建筑面积44415.20㎡，住院业务用房17321.90㎡，急诊用房1332.56㎡，门诊用房6662.20㎡，医技科室用房11992.00㎡；地下建筑面积26440.00㎡；建设内容包括：土建工程、</t>
    </r>
    <r>
      <rPr>
        <sz val="11"/>
        <rFont val="宋体"/>
        <family val="0"/>
      </rPr>
      <t>给</t>
    </r>
    <r>
      <rPr>
        <sz val="11"/>
        <color indexed="8"/>
        <rFont val="宋体"/>
        <family val="0"/>
      </rPr>
      <t>排水工程、电气工程、装饰装修工程、绿化硬化、外水外电、围墙及大门等</t>
    </r>
  </si>
  <si>
    <t>专项资金财政拨款业主自筹</t>
  </si>
  <si>
    <t>已完成项目立项、用地初步审查意见和规划选址意见的批复，可行性研究报告正在编制。</t>
  </si>
  <si>
    <t>1.完成用地调规
2.办理用地预审</t>
  </si>
  <si>
    <t>广西上龙康养建筑有限公司</t>
  </si>
  <si>
    <t>广西上风上水国际康养文化中心</t>
  </si>
  <si>
    <t>2019-451421-89-03-018603</t>
  </si>
  <si>
    <t>主要建设龙谷湾游客集散中心；水上乐园；龙谷湾旅游度假村；栈桥、滑索、水上空漂、蹦极俱乐部；恐龙古生物先锋探索营；银泉避暑山庄度假村(部分)及相关配套基础设施</t>
  </si>
  <si>
    <t>2020-2026</t>
  </si>
  <si>
    <t>已完成备案、规划选址、用地初审意见、水保等前期工作，环评报告正在办理，用地预审已上报，占用林地已答复意见</t>
  </si>
  <si>
    <t>完成北大门广场清表及土地平整。</t>
  </si>
  <si>
    <t>广西扶绥龙谷湾旅游休闲度假区有限公司</t>
  </si>
  <si>
    <t>中林集团广西扶绥标准化生产示范园区项目</t>
  </si>
  <si>
    <t>2019-451421-20-03-001559</t>
  </si>
  <si>
    <t>造纸与木材加工业</t>
  </si>
  <si>
    <t>总建筑面积208587㎡，年交易木材100万立方米，年交易单板100万立方米，年生产优质单板20万立方米，年干燥单板60万立方米。通过一期工程的建设逐步吸引家居制品企业入驻到园区二期、三期工程。一期工程建设内容包括园区工程、括木材交易中心（木材贮存区、木材交易区和木材配送中心）单板生产区（含单板生产示范线）、单板集中干燥区、胶合板标准化生产区、供水工程，供电工程等</t>
  </si>
  <si>
    <t>完成可研报告编制、项目总平布置图，一期的340亩正在开展土地调规工作。一期600亩土地已完成剑麻收割工作</t>
  </si>
  <si>
    <t>完成土地平整工作。</t>
  </si>
  <si>
    <t>中国林场集团有限公司</t>
  </si>
  <si>
    <t>广西百年军事要塞遗址博物馆</t>
  </si>
  <si>
    <t>2018-451481-87-01-033953</t>
  </si>
  <si>
    <t>其他社会民生</t>
  </si>
  <si>
    <t>广西百年军事要塞遗址博物馆位于大连城武圣宫西北面约200米处，占地面积24.08亩，主要建设主馆一栋三层建筑，配套行政办公、广场及其他附属工程，总建筑面积约12416平方米</t>
  </si>
  <si>
    <t>2019-2023</t>
  </si>
  <si>
    <t>（1）完成项目立项、可研、可研评估、地勘、水土保持、压覆矿、地灾评估、文物影响评估、方案设计、图审、造价及用地预审等前期工作。
（2）项目建设占用农用地，用地报批已通过崇左市自然资源局审批，待缴款后即可下达批复文</t>
  </si>
  <si>
    <t>争取通过国家文物局项目建设审批</t>
  </si>
  <si>
    <t>凭祥市文化旅游和体育广电局</t>
  </si>
  <si>
    <t>中泰（崇左）产业园第三污水处理厂及配套污水管网工程项目</t>
  </si>
  <si>
    <t>2019-451403-48-01-017916</t>
  </si>
  <si>
    <t>污水处理</t>
  </si>
  <si>
    <t>建设1.3万吨/天污水处理厂及配套管网。</t>
  </si>
  <si>
    <t>财政拨款银行贷款业主自筹</t>
  </si>
  <si>
    <t>已获得立项批复、环评批复，用地预审批复，可研批复，正在办理用地报批手续；可研报告初稿编制完成；主厂区林地报批已完成，主厂区征地已完成。设计图纸已完成；</t>
  </si>
  <si>
    <t>基本完成项目前期，推进融资工作</t>
  </si>
  <si>
    <t>崇左市城市工业投资发展集团有限公司</t>
  </si>
  <si>
    <t>崇左华劲纸业有限公司无元素氯漂白及产业转型升级技改工程</t>
  </si>
  <si>
    <t>2019-451403-22-03-025461</t>
  </si>
  <si>
    <t>项目分两期进行：一期对原有3.8万吨蔗渣浆生产线技改升级，建成年产10万吨竹浆生产线（分两个阶段实施：第一阶段技改升级到年产6.5万吨产能；第二阶段进一步技改升级到年产10万吨产能）;二期扩建一条新的20万吨竹浆生产线，形成年产30万吨浆+10万吨文化纸+20万吨高级生活用纸的林浆纸一体化生产线。主要建设内容包括：对原制浆造纸生产线进行清洁生产技改升级，淘汰高耗能的横管连蒸系统和环保限制的元素氯漂白系统，新增DDS蒸煮、氧脱木素、二氧化氯（无元素氯）漂白、节能环保型碱回收、高速生活纸机、高效后加工、黑液余热发电等清洁生产系统，升级完善废水、废气、固体废物处理设施，配套辅助设施、公用工程、服务性工程等</t>
  </si>
  <si>
    <t>2020-2025</t>
  </si>
  <si>
    <t>银行贷款   业主自筹</t>
  </si>
  <si>
    <t>目前已经完成项目的可研、能评、环评等报告的编制，正在进行报告评审及审批。
项目总体进展较慢。
项目已备案，近期将根据自治区生态环境厅的建议进行相应修改，目前正在筹备推进项目能评审查、环评审查，其中项目环评报告已初步编制完成，一期项目可按照增产减污进行项目环评审批，配套污水处理厂项目正在筹划中；
已委托开展一期工程设计，原东亚纸业公司相关设备的检修已完成80%，完成蒸煮锅等大型设备订购，另需一台300吨碱炉近期订货；
已获得所有建筑物不动产证；
正在加快办理排污许可、特种设备使用、取水许可、消防等相关证照；</t>
  </si>
  <si>
    <t>崇左华劲纸业有限公司</t>
  </si>
  <si>
    <t>宁明县凭祥—宁明贸易加工区东区三期标准厂房项目</t>
  </si>
  <si>
    <t>2019-451422-47-01-024229</t>
  </si>
  <si>
    <t>总建筑面积为188520.76平方米。建设内容包括厂房、办公楼、公寓楼、食堂等建设，以及硬化绿化、污水处理站、配套道路等配套工程</t>
  </si>
  <si>
    <t>已完成立项,选址意见书、环评、用地预审、可研批复等前期工作</t>
  </si>
  <si>
    <t>宁明惠宁建设投资有限责任公司</t>
  </si>
  <si>
    <t>来宾市</t>
  </si>
  <si>
    <t>广西汇宾新材料有限公司高活性氧化钙产业综合利用项目（蒙村）</t>
  </si>
  <si>
    <t>2018-451302-30-03-036840</t>
  </si>
  <si>
    <t>建设100万吨高活性氧化钙、100万吨重质碳酸钙、1000万吨精品骨料、100万方商品混凝土、30万吨预拌砂浆、60万吨机制砂等配套设施</t>
  </si>
  <si>
    <t>已完成公司注册、项目备案、出具规划红线图、可研编制、地灾压覆矿批复、征地丈量、场地平整等工作；项目土地利用规划调整修改方案编制已获得初步成果。正在开展调规、环评、节能编制、占林等工作</t>
  </si>
  <si>
    <t>完成环评、节能、报送用地报批等前期工作</t>
  </si>
  <si>
    <t>广西汇宾新材料有限公司</t>
  </si>
  <si>
    <t>来宾市人民政府</t>
  </si>
  <si>
    <t>G209武宣县东绕城公路</t>
  </si>
  <si>
    <t>2017-451323-48-01-029486</t>
  </si>
  <si>
    <t>其他交通设施</t>
  </si>
  <si>
    <r>
      <t>按一级公路标准建设，里程约17.1公里,25.5</t>
    </r>
    <r>
      <rPr>
        <sz val="11"/>
        <rFont val="宋体"/>
        <family val="0"/>
      </rPr>
      <t>米</t>
    </r>
    <r>
      <rPr>
        <sz val="11"/>
        <rFont val="宋体"/>
        <family val="0"/>
      </rPr>
      <t>宽路基，24米宽路面</t>
    </r>
  </si>
  <si>
    <t>财政拨款银行贷款</t>
  </si>
  <si>
    <t>完成安全预评价报告及安全条件论备案</t>
  </si>
  <si>
    <t>完成项目初步设计</t>
  </si>
  <si>
    <t>武宣县交通运输局</t>
  </si>
  <si>
    <t>广西武宣北江实业有限公司年产100万吨活性石灰及10万吨纳米钙项目</t>
  </si>
  <si>
    <t>2019-451323-30-03-010540</t>
  </si>
  <si>
    <t>建设年产100万吨活性石灰及10万吨纳米钙生产线</t>
  </si>
  <si>
    <t>完成备案，正在办理环评、水保等前期手续；完成厂区清表工作，正在开展矿山征山及码头规划</t>
  </si>
  <si>
    <t>完成一期土地挂牌出让，开展二期用地报批</t>
  </si>
  <si>
    <t>广西武宣北江实业有限公司</t>
  </si>
  <si>
    <t>广西合山华臻新材料有限公司年产26万吨高分子改性复合材料项目</t>
  </si>
  <si>
    <t>2018-451381-29-03-043096</t>
  </si>
  <si>
    <t>新材料</t>
  </si>
  <si>
    <t>建设年产26万吨高分子改性复合材料</t>
  </si>
  <si>
    <t>业主自筹  银行贷款</t>
  </si>
  <si>
    <t>项目已办理营业执照、完成备案、出具红线图、环评批复</t>
  </si>
  <si>
    <t>完成厂区平整，完成节能审查，取得施工许可证，达到开工条件</t>
  </si>
  <si>
    <t>广西合山华臻新材料有限公司</t>
  </si>
  <si>
    <t>来宾市迁江物流储运中心</t>
  </si>
  <si>
    <t>2018-451302-58-03-041983</t>
  </si>
  <si>
    <t>年货物吞吐量200万吨,建设农林产品及其它产品综合仓库面积约4万平方米，集装箱堆场和货物堆场约11.36万平方米，大型停车场约3.39万平方米，配套办公生活和其它用房面积约6500平方米</t>
  </si>
  <si>
    <t>2020-2023</t>
  </si>
  <si>
    <t>已完成备案、租地、委托第三方开展环评编制工作，正在开展环评编制及场地平整工作</t>
  </si>
  <si>
    <t>完成一期铁路货场建设所有前期工作</t>
  </si>
  <si>
    <t>广西闽鑫物流园开发有限公司</t>
  </si>
  <si>
    <t>广西国浩科技有限公司年产100万吨碳酸钙深加工及综合利用项目</t>
  </si>
  <si>
    <t>2019-450000-12-03-017459</t>
  </si>
  <si>
    <t>总建筑面积99000平方米，建设生产车间、仓库、宿舍、食堂及其配套供水、排水、供电和绿化等设施</t>
  </si>
  <si>
    <t>已备案，取得占林意见函（不涉及林地）、规划性选址意见、规划红线图，完成可研报告编制</t>
  </si>
  <si>
    <t>完成环评批复、水保批复、土规调整、工程规划许可证、施工许可证等工作</t>
  </si>
  <si>
    <t>广西国浩科技有限公司</t>
  </si>
  <si>
    <t>象州县石龙开发区天然气利用工程项目(一期）</t>
  </si>
  <si>
    <t>2019-451322-45-03-028991</t>
  </si>
  <si>
    <t>建设一座LNG储配站，四个100立方的储罐以及相应的气化配套设施，一条长度约25km的DN350无缝钢管长输管线至石龙开发区天然气利用工程项目用地处，并建成接调压站一座，石龙工业园建设工业管道30km、建设石龙镇民用管道20km</t>
  </si>
  <si>
    <t>2020-2021</t>
  </si>
  <si>
    <t>完成项目备案、规划选址、用地预审、可研报告，正在编制环评报告、社稳、安评、水土保持等前期工作</t>
  </si>
  <si>
    <t>完成重新核准等前期工作</t>
  </si>
  <si>
    <t>象州县森众燃气有限公司</t>
  </si>
  <si>
    <t>来宾港象州港区中间村作业区一期工程项目</t>
  </si>
  <si>
    <t>2018-451300-55-01-001134</t>
  </si>
  <si>
    <r>
      <t>新建2个2000吨级泊位，其中1#泊位为散货泊位，2#泊位为件杂货泊位。设计年吞吐量为220万吨，其中散货泊位140万吨，件杂货</t>
    </r>
    <r>
      <rPr>
        <sz val="11"/>
        <rFont val="宋体"/>
        <family val="0"/>
      </rPr>
      <t>泊位</t>
    </r>
    <r>
      <rPr>
        <sz val="11"/>
        <rFont val="宋体"/>
        <family val="0"/>
      </rPr>
      <t>80万吨。利用岸线长度为174米，陆域纵深194米，建设内容包括码头水工平台工程、护岸工程、装卸机械设备及安装、生产及生活辅助建筑工程、后方陆域工程、供电工程、给排水消防工程、环保工程、临时工程等</t>
    </r>
  </si>
  <si>
    <t>完成项目核准、规划选址、项目建议书、用地预审、可研报告批复，现正在开展初步设计及有关专题、专项等前期工作</t>
  </si>
  <si>
    <t>完成岸线批复、初步设计及社稳编制、批复等前期工作</t>
  </si>
  <si>
    <t>广西天象矿业有限公司</t>
  </si>
  <si>
    <t>贺州市</t>
  </si>
  <si>
    <t>贺州健康云港产业园西岸一期建设项目</t>
  </si>
  <si>
    <t>2018-451119-47-03-043916</t>
  </si>
  <si>
    <t>总建筑面积约15.6万平方米，建设道路工程、给排水工程、照明工程、电力电信工程、交通工程及绿化工程等相关配套基础设施建设。</t>
  </si>
  <si>
    <t>2019-2022</t>
  </si>
  <si>
    <t>已备案，已完成选址、林地使用批复。</t>
  </si>
  <si>
    <t>完成林地报批，完成部分用地预审，完成部分道路前期工作。</t>
  </si>
  <si>
    <t>广西贺州天贺投资有限责任公司</t>
  </si>
  <si>
    <t>贺州市人民政府</t>
  </si>
  <si>
    <t>贺州市大湾水库工程</t>
  </si>
  <si>
    <t>2017-451102-76-01-010756</t>
  </si>
  <si>
    <t>新建1座总库容3262万立方米的中型水库，建设配套输水工程26.9公里，最高日供水能力为23.2万吨。主要建筑物有混凝土重力坝、输水隧洞和输水管道等。</t>
  </si>
  <si>
    <t>申请中央预算资金、地方专项债、银行贷款、业主自筹</t>
  </si>
  <si>
    <t>前期工作：完成水源规划、选址意见书、移民安置规划大纲及规划报告、用地预审、环评、水保、地灾、压覆矿、水资源论证、取水许可、社稳报告、可研报告、初步设计等批复。</t>
  </si>
  <si>
    <t>基本完成前期工作。</t>
  </si>
  <si>
    <t>贺州市正源水务有限公司</t>
  </si>
  <si>
    <t>广西倍易通电子产业园项目一期</t>
  </si>
  <si>
    <t>2018-451119-38-03-043904</t>
  </si>
  <si>
    <t>建设智慧工业生产区、生活配套综合区和仓储物流集散区,总建筑面积91万平方米。</t>
  </si>
  <si>
    <t>富川瑶族自治县七彩欢乐谷项目</t>
  </si>
  <si>
    <t>2018-451123-89-03-027021</t>
  </si>
  <si>
    <t>项目总用地80000.40平方米（约120亩），建设总建筑面积10400㎡，其中游客中心3700㎡，库房、维修1000㎡，公厕300㎡，休息亭120㎡，商店1000㎡，电玩城1200㎡，设备用房300㎡，急救中心150㎡，儿童体验馆2500㎡，园区大门130㎡。主要建设内容包括过山车、摩天轮、高空飞翔、大摆锤、激流勇进、海盗船、神州飞碟、丛林飞鼠、摇头飞椅、碰碰车、花仙子、穿梭巴士、摩登时代、碰碰船、豪华转马、仿古火车、儿童体验馆、电玩城、恐龙车、新式电影城、森林探险、奇趣森林、太空漫步、滑翔飞翼、自控飞机、滑行龙、欢乐旅行、激战鲨鱼岛、狂呼、激光战车、旋转漂移车、欢乐飞船、蜜蜂采蜜、双人飞天、保卫钓鱼岛、机器人、总平工程及场外200米砂石路。
项目建设内容包括：建筑工程、给排水工程、电气工程、通风工程、消防工程、装饰工程及总平配套工程等。</t>
  </si>
  <si>
    <t xml:space="preserve">
银行贷款
业主自筹</t>
  </si>
  <si>
    <t>目前完成项目的备案、可研报告评估、节能已批复、环评已批复、压覆矿及地质灾害已完成、土地调规已批复、水土保持已批复、用地预审已批复。</t>
  </si>
  <si>
    <t>富川瑶族自治县文化旅游发展有限公司</t>
  </si>
  <si>
    <t>年产200万吨碳酸钙、100万吨、50万吨薄膜等塑料制品项目</t>
  </si>
  <si>
    <t>2019-45119-30-03-007730</t>
  </si>
  <si>
    <t>建筑面积256000㎡、年产200万吨碳酸钙、100万吨母粒、50万吨薄膜</t>
  </si>
  <si>
    <t>银行贷款、业主自筹</t>
  </si>
  <si>
    <t>项目核准、规划选址、水土保持上报待批、用地预审上报待批、环评材料正在编制</t>
  </si>
  <si>
    <t>基本完成前期工作，开展三通一平。</t>
  </si>
  <si>
    <t>广西贺州市嘉和实业有限责任公司</t>
  </si>
  <si>
    <t xml:space="preserve">广西天卓新材料有限责任公司年产100万吨(轻质)碳酸钙粉体建设项目
</t>
  </si>
  <si>
    <t>2018-451122-30-03-009446</t>
  </si>
  <si>
    <t>本项目占地148.683亩（分四期建设），年产氧化钙102万吨，氢氧化钙48万吨，轻质碳酸钙24万吨。主要建设内容:1、氧化钙、氢氧化钙、轻质碳酸钙产品生产建设及生产设备购买；2、厂房建设、办公楼、宿舍生活区建设；3、两个原料基地、原料和成品仓库建设；4、污水处理建设；5、轻钙研发基地。</t>
  </si>
  <si>
    <t>已完成项目备案、规划选址、可行性研究报告、环评报告；用地预审材料上报待批。</t>
  </si>
  <si>
    <t>广西天卓新材料有限责任公司</t>
  </si>
  <si>
    <t>玉林市</t>
  </si>
  <si>
    <t>容县站前大桥工程项目</t>
  </si>
  <si>
    <t>2017-450921-54-01-030696</t>
  </si>
  <si>
    <t>道路及桥梁</t>
  </si>
  <si>
    <t>新建跨江市政桥梁1座，桥长591米，桥面宽42米；建设南北两岸约509米引道，宽度37米，建设辅道及提升改造桥头周边道路约1029米。</t>
  </si>
  <si>
    <t>PPP融资</t>
  </si>
  <si>
    <t>项目建议书、规划选址、用地预审、可研报告已批复，通航论证报告已获得。行洪报告、初步设计正在办理报批。</t>
  </si>
  <si>
    <t>进行征地及拆迁工作；办理完成建设用地规划许可证、建设工程规划许可证、土地使用权证、建设工程施工许可证进行融资工作。</t>
  </si>
  <si>
    <t>广西容州旅游投资有限公司</t>
  </si>
  <si>
    <t>玉林市人民政府</t>
  </si>
  <si>
    <t>玉东生态养生园</t>
  </si>
  <si>
    <t>2018-450960-84-03-042159</t>
  </si>
  <si>
    <t>规划总用地面积2400亩，其中规划建设用地红线面积1020亩，总建筑面积60万㎡，该项目为生态养老康养项目，主要建设内容为居家式养老社区及各项配套服务设施。</t>
  </si>
  <si>
    <t xml:space="preserve">
银行贷款
业主自筹
</t>
  </si>
  <si>
    <t>取得备案、环保初步意见、用地规划意见。</t>
  </si>
  <si>
    <t>完成前期工作，完成土地收储</t>
  </si>
  <si>
    <t>广西玉林万昌置业投资有限公司</t>
  </si>
  <si>
    <t>玉林市农民工就业创业园项目</t>
  </si>
  <si>
    <t>2019-450960-47-03-011543</t>
  </si>
  <si>
    <t>治规划用地总面积350055平方米（约525.6亩），建设标准厂房、业务用房、综合服务楼、仓库、广场等；配套建设停车场、电气、给排水、道路、绿化美化等工程</t>
  </si>
  <si>
    <t>已完成项目备案、规划意见、环评意见、用地预审图。</t>
  </si>
  <si>
    <t>玉林市玉东新区建设投资有限公司</t>
  </si>
  <si>
    <t>中农联·玉林（兴业）国际农产品批发电商物流园</t>
  </si>
  <si>
    <t>2018-450924-59-03-042279</t>
  </si>
  <si>
    <t>建设特色农产品展示展销区、农产品涉农电商、种苗培育区、农产品加工区域及相关配套，总建筑规模约40万平方米</t>
  </si>
  <si>
    <t xml:space="preserve">
目前已开展兴业县土地利用总体规划（2006-2020年）（2015年调整）规划修改的资料收集前期工作和规划修改项目区涉及调整地块的调进、调出的合理性和合法性审定，并已开展拟建设项目用地初步权属调查工作，正草拟项目用地拟征地公告；
已成立征地工作组，完成土地权属地籍调查，完成征地范围航拍。</t>
  </si>
  <si>
    <t>完成前期工作</t>
  </si>
  <si>
    <t>中农联控股有限公司</t>
  </si>
  <si>
    <t>广西兴业县文化旅游基础设施及公共服务设施PPP项目（广西兴业鹿峰山-天外天旅游景区项目）</t>
  </si>
  <si>
    <t>2017-450924-48-01-011098</t>
  </si>
  <si>
    <t>规划面积约30平方公里，建设内容主要包括县域旅游快捷线、城隍镇旅游基础设施、大西古街改造、鹿峰山和天外天旅游基础设施、公共服务设施及鹿峰山景观提升工程等</t>
  </si>
  <si>
    <t>申请国债
财政拨款
银行贷款
业主自筹</t>
  </si>
  <si>
    <t xml:space="preserve">1、项目建设前期工作已基本完成，启动了游客服务中心、化龙湖片区提升工程、鹿峰山上游步道等项目的建设。                              
2、进行PPP项目的财政入库录入工作；             3、项目选址意见书、建设用地规划许可证、建设工程规划许可证、建设工程施工许可证等手续已经办理完成。国有土地使用证正在办理中。                           4、环境影响评估、水土保持评估、节能评估已审批通过。                                      
5.项目的优化土地规划调整方案已经编制完成，已获县政府审定。                            
</t>
  </si>
  <si>
    <t>兴业县城市建设投资有限公司</t>
  </si>
  <si>
    <t>玉林高铁北站站前广场及周边公共服务基础设施工程</t>
  </si>
  <si>
    <t>2019-450900-48-01-011358</t>
  </si>
  <si>
    <t>建设玉林高铁北站站前广场及配套设施工程及玉林高铁北站周边公共服务基础设施工程，建筑面积约67万平米。</t>
  </si>
  <si>
    <t>多渠道筹措解决</t>
  </si>
  <si>
    <t>该项目系“广西玉北同城化及其区域内水系环境综合整治提升PPP项目（一期）”中子项目之一，广西玉北同城化及其区域内水系环境综合整治提升PPP项目（一期）于2019年9月24日经国家财政部审核通过，10月9日公示于国家财政部PPP项目管理库，11月4日发布招标公告，11月26日开标，中标单位为玉林交通旅游投资集团有限公司。目前已取得项目建议书批复。</t>
  </si>
  <si>
    <t>完成立项、规划选址、用地预审等前期工作。</t>
  </si>
  <si>
    <t>玉林交通旅游投资集团有限公司</t>
  </si>
  <si>
    <t>玉林市南流江（高铁新城段）水环境综合治理项目</t>
  </si>
  <si>
    <t>2019- 50900-76-03-011353</t>
  </si>
  <si>
    <t>对高铁新城规划范围内白鸠江（2.9公里）和南流江（7.1公里）共约10公里的河道进行两岸水系整治（流域面积约1.0平方公里），同步开展流域周边玉林高铁北站前102.94公顷内生态核心区建设。</t>
  </si>
  <si>
    <t>该项目系“广西玉北同城化及其区域内水系环境综合整治提升PPP项目（一期）”中子项目之一，广西玉北同城化及其区域内水系环境综合整治提升PPP项目（一期）于2019年9月24日经国家财政部审核通过，10月9日公示于国家财政部PPP项目管理库，11月4日发布招标公告，11月26日开标，中标单位为玉林交通旅游投资集团有限公司。目前正在进行前期工作招标。</t>
  </si>
  <si>
    <t>玉林至铁山港高速公路机场连接线工程项目</t>
  </si>
  <si>
    <t>2018-450903-48-01-041838</t>
  </si>
  <si>
    <t>路线全长约23.46公里，拟按一级公路标准建设，配套建设桥梁、涵洞、道路、交通等相关附属工程。</t>
  </si>
  <si>
    <t>申请上级补助、地方财政资金等多渠道筹措</t>
  </si>
  <si>
    <t>目前正在开展项目前期工作，前期形象进度为完成70%，具体工作如下：
1、已完成项目建议书批复；
2、项目选址意见书已批复；
3、工可编制已完成，等项目选址及工地预审批复；
4、土规调整方案已于2019.11.25公示；国土局于2019年12月16日召开了调规方案的专家论证会。
5、环评、水保、压覆矿评估报告、地质灾害危险性评估已批复；
6、社会稳定风险分析与评估、林地许可报告评估正在编制；
7、土地复垦及表土剥离方案由于涉及基本农田，相关工作无法开展；
8、节能评价报告已批复；
9、安全预评价及安全条件论证，除报告中涉及用地内容无法评价外，其他基本完成。
10、初步设计文本已编制完成；
11、施工图设计正在开展。</t>
  </si>
  <si>
    <t>完成项目前期工作。</t>
  </si>
  <si>
    <t>玉林市福泰建设投资发展有限责任公司</t>
  </si>
  <si>
    <t>玉林（福绵）生态针织基地建设项目</t>
  </si>
  <si>
    <t>2018-450903-18-03-023402</t>
  </si>
  <si>
    <t>纺织服装与皮革工业</t>
  </si>
  <si>
    <t>新建厂房65座，新建基地配套路网、电网、管网、绿化等设施，总建筑面积110万平方米</t>
  </si>
  <si>
    <t>业主自筹及银行贷款</t>
  </si>
  <si>
    <t>已完成项目备案，已取得规划选址、环评、水保、等初步意见。</t>
  </si>
  <si>
    <t>广西永赢投资开发有限公司</t>
  </si>
  <si>
    <t>玉林（福绵）生态服装辅料生产基地建设项目</t>
  </si>
  <si>
    <t>2018-450903-18-03-023401</t>
  </si>
  <si>
    <t>建设厂房60座，以及路网、电网、管网、绿化等配套设施，总建筑面积100万平方米</t>
  </si>
  <si>
    <t>玉林市车载无油活塞空压机建设项目</t>
  </si>
  <si>
    <t>2019-450902-36-03-010846</t>
  </si>
  <si>
    <t>机械工业</t>
  </si>
  <si>
    <t>建设年生产车载无油活塞空压机5万台、柴油机用油泵20万台、电机50万台的现代化汽车零配件生产线。</t>
  </si>
  <si>
    <t>已备案，正在开展规划选址、环评报告、水土保持、用地预审，占用林地等前期报批工作。</t>
  </si>
  <si>
    <t>广西玉林市康茂汽车配件制造有限公司</t>
  </si>
  <si>
    <t>广西驰源汽车电子有限公司汽车集成线束组装项目</t>
  </si>
  <si>
    <t>2019-450902-36-03-019817</t>
  </si>
  <si>
    <t>汽车工业</t>
  </si>
  <si>
    <t>项目占地面积82000平方米，建筑面积约50000平方米，共建标准厂房8间（其中基础生产车间3间，组装车间3间，购置12条车用集成束生产线；仓库、质检车间各1间），办公楼等。主要购买电线线束接头、组装流水线、电工胶布、打螺丝机、空气压缩机等设备及配套设施，完成电动车、电动汽车的线束组装，整个组装经过裁线、端子压接、分装、组装、回路检测、外观检测等主要工序，形成组装20万辆纯电动车、8万辆电车汽车的线束加工</t>
  </si>
  <si>
    <t>已备案，已获得规划选址意见批复，正在做土地调规报批工作。</t>
  </si>
  <si>
    <t>广西驰源汽车电子有限公司</t>
  </si>
  <si>
    <t>玉林市新能源锂电池项目</t>
  </si>
  <si>
    <t>2019-450902-35-03-013276</t>
  </si>
  <si>
    <t>新能源</t>
  </si>
  <si>
    <t>项目总用地面积170亩，建筑面积124966平方米，建设规模年产2万吨电池氢氧化锂，建设范围8座生产车间，办公楼（含研发、检验中心），辅助生产车间（包括中央控制室、电气室、锅炉房、压缩空气站、机修车间、制冷系统、循环水池及泵房、消防）等配套设施。</t>
  </si>
  <si>
    <t>已备案，已获得规划选址意见批复，环评初步意见，水保初步意见，正在做土地调规报批工作。</t>
  </si>
  <si>
    <t>玉林市宏源资产经营有限责任公司</t>
  </si>
  <si>
    <t>河池市</t>
  </si>
  <si>
    <t>省道S211宜州德胜至高明公路</t>
  </si>
  <si>
    <t>2017-451281-48-01-017976</t>
  </si>
  <si>
    <t>二级公路，全长27.8公里</t>
  </si>
  <si>
    <t>中央预算内专项资金、地方配套、业主自筹</t>
  </si>
  <si>
    <t>完成项目立项、水保、环评、可研等批复工作</t>
  </si>
  <si>
    <t>继续开展施工图勘察设计工作</t>
  </si>
  <si>
    <t>河池市宜州区交通运输局</t>
  </si>
  <si>
    <t>河池市人民政府</t>
  </si>
  <si>
    <t>河池市宜州区中医医院老年病诊疗康复楼项目</t>
  </si>
  <si>
    <t>2017-451281-83-01-501210</t>
  </si>
  <si>
    <t>建设一栋老年病诊疗康复大楼：地下2层面积约22000平方米、地上23层面积约48000平方米。建设内容含老年病门诊、老年病住院病区、老年病康复治疗区、医养区、体检中心、医技检查用房，附属配套用房等</t>
  </si>
  <si>
    <t>已完成项目立项、规划选址、环评等批复。已取得用地预审初审，正在报河池国土局进行用地预审待批复。已进行可研编制初审，正在修改编制内容，待送审</t>
  </si>
  <si>
    <t>完成土地报批、初步设计</t>
  </si>
  <si>
    <t>河池市宜州区中医医院</t>
  </si>
  <si>
    <t>南丹县南方有色金属有限责任公司资源综合利用及减量化、无害化处置工程</t>
  </si>
  <si>
    <t>2018-451221-32-03-031465</t>
  </si>
  <si>
    <t>有色金属工业</t>
  </si>
  <si>
    <t>建设年处理白烟尘、含铅锑废渣、含锌废渣、可燃类废物、污水处理污泥等256800吨。产品方案为铅锑合金（Pb 93.52%，Sb 3.81%）14650t/a、次氧化锌（Zn 55%）7442 t/a、亚硫酸锌9665 t/a、硫化铜精矿（Cu25%）3200t/a、含锌电解液（Zn 32g/L）90000立方米/a。包括危险废物暂存库、含铅锑废渣综合利用车间、含锌废渣综合利用车间、可燃类废物焚烧车间、白烟尘浸出处理车间、固化/稳定化车间、危险废物填埋库及公辅工程等</t>
  </si>
  <si>
    <t>完成前期手续办理</t>
  </si>
  <si>
    <t>完成征地及前期手续办理，具备开工条件</t>
  </si>
  <si>
    <t>南丹县南方有色金属有限责任公司</t>
  </si>
  <si>
    <t>百色市</t>
  </si>
  <si>
    <t>国道G359化峒至靖西改扩建工程</t>
  </si>
  <si>
    <t>2017-451025-48-01-012931</t>
  </si>
  <si>
    <t>主线：一级公路，9.6公里，路基宽4.5米；连接线：二级公路，1.5公里，路基宽10米</t>
  </si>
  <si>
    <t>上级资金
地方自筹</t>
  </si>
  <si>
    <t>已完成选址、环评报告、水土保持、节能审查、用地预审、可研等批复</t>
  </si>
  <si>
    <t>继续推进项目前期工作</t>
  </si>
  <si>
    <t>靖西市交通运输局</t>
  </si>
  <si>
    <t>百色市人民政府</t>
  </si>
  <si>
    <t>民盟百色市工业职业技术学校</t>
  </si>
  <si>
    <t>2018-451025-82-02-023691</t>
  </si>
  <si>
    <t>文化事业</t>
  </si>
  <si>
    <t>项目占地八十多亩，总建筑面积16720㎡。其中教学楼7000㎡，行政办公楼950㎡，学生宿舍1600㎡，体育馆1000㎡，图书馆1300㎡，综合大楼1750㎡。</t>
  </si>
  <si>
    <t>2021-2021</t>
  </si>
  <si>
    <t>完成项目核准，用地预审，方案设计。</t>
  </si>
  <si>
    <t>推进前期工工作</t>
  </si>
  <si>
    <t>钦州市</t>
  </si>
  <si>
    <t>钦州港金鼓江作业区14号、15号泊位</t>
  </si>
  <si>
    <t>2018-450700-55-02-037106</t>
  </si>
  <si>
    <t>城市主干道，全长7.404公里，宽46米，主要建设道路配套设施、桥涵工程、绿化工程、电气工程、给排水工程、燃气工程及交通安全设施等工程</t>
  </si>
  <si>
    <t>取得核准、选址意见、用海预审、通航条件审核、环评、海域使用证等批复</t>
  </si>
  <si>
    <t>取得安评、岸线批复等</t>
  </si>
  <si>
    <t>钦州临海工业公司</t>
  </si>
  <si>
    <t>钦州市人民政府</t>
  </si>
  <si>
    <t>浦北县城浦西大道市政道路工程</t>
  </si>
  <si>
    <t>2019-450722-78-01-015045</t>
  </si>
  <si>
    <t>上级资金
财政拨款
银行贷款
业主自筹</t>
  </si>
  <si>
    <t>已完成立项、规划选址、用地预审、可研、初步设计、环评批复</t>
  </si>
  <si>
    <t>取得施工图批复、用地批复</t>
  </si>
  <si>
    <t>浦北金浦建设投资集团有限公司</t>
  </si>
  <si>
    <t>桂盛中草药集散交易基地项目</t>
  </si>
  <si>
    <t>2017-450721-70-03-002626</t>
  </si>
  <si>
    <t>建设加工、批发、配送、网上交易、商业街、综合服务为一体的农副产品交易市场等商业配套设施，总建筑面积46.5万平方米</t>
  </si>
  <si>
    <t>已备案，取得选址意见、用地预审、环评、占林等批复</t>
  </si>
  <si>
    <t>取得水土保持批复</t>
  </si>
  <si>
    <t>灵山县利兴房地产开发有限公司</t>
  </si>
  <si>
    <t>灵山龙武乡村振兴科创产业园</t>
  </si>
  <si>
    <t>2019-450721-72-03-017373</t>
  </si>
  <si>
    <t>新一代信息技术</t>
  </si>
  <si>
    <t>建设数字智谷基地，青年创业基地、智慧康养基地等配套设施，总建筑面积26万平方米</t>
  </si>
  <si>
    <t>已备案，正在办理选址、用地预审等初审意见</t>
  </si>
  <si>
    <t>取得选址意见和用地预审、环评等批复</t>
  </si>
  <si>
    <t>广西灵山县厚玺实业有限公司</t>
  </si>
  <si>
    <t>灵山县动漫玩具小镇项目（一期）</t>
  </si>
  <si>
    <t>2018-450721-70-03-027931</t>
  </si>
  <si>
    <t>建设玩具智造基地、玩具展览交易中心、玩具科创园、玩具公共服务中心、玩具技术教育基地、欧式手工体验文化创意街区、世界玩具设计及动漫影视IP授权中心、玩具产业金融服务中心、欧洲慢生活广场及相关配套设施，总建筑面积80万平方米</t>
  </si>
  <si>
    <t>已完成备案、取得选址意见批复</t>
  </si>
  <si>
    <t>取得用地预审、林地批复</t>
  </si>
  <si>
    <t>广西中铭投资有限公司</t>
  </si>
  <si>
    <t>灵山1×30MW生物质热电联产项目</t>
  </si>
  <si>
    <t>2018-450721-44-02-043432</t>
  </si>
  <si>
    <t>总建筑面积约10万平方米，主要建设1台30 MW高温超高压中间再热纯凝式汽轮机发电机组（配套壹台130t/ h 高温超高压中间再热循环硫化床生物质锅炉），以及相关配套工程</t>
  </si>
  <si>
    <t>已取得选址意见、用地预审、核准批复</t>
  </si>
  <si>
    <t>完成环评批复</t>
  </si>
  <si>
    <t>广西灵山琦泉生物质发电有限公司</t>
  </si>
  <si>
    <t>灵山县旅游集散中心项目</t>
  </si>
  <si>
    <t>2018-450721-78-01-028101</t>
  </si>
  <si>
    <t>总建筑面积约5.5万平方米，新建特色美食街、集散中心综合主楼、行政管理中心、车辆维修保养中心等以及相关配套附属工程</t>
  </si>
  <si>
    <t>已取得立项、选址意见、用地预审、可研批复</t>
  </si>
  <si>
    <t>完成初设批复</t>
  </si>
  <si>
    <t>灵山县宏丽旅游投资开发有限公司</t>
  </si>
  <si>
    <t>中盼·龙门梦幻之岛</t>
  </si>
  <si>
    <t>2019-450702-01-03-008079</t>
  </si>
  <si>
    <t>对龙门港镇进行全面综合开发建设，打造集观光旅游、康养度假、休闲娱乐、生态产业等功能于一体的特色小镇。其中，一期计划建设渔人海岸度假居住设区、石滩水库自然保护公园、运动森林公园、山麓田园综合体、望海楼组团、茅江湾组团等配套设施</t>
  </si>
  <si>
    <t>已备案，概念规划设计</t>
  </si>
  <si>
    <t>完成规划选址、用地预审、环评等批复</t>
  </si>
  <si>
    <t>钦州中盼房地产有限公司</t>
  </si>
  <si>
    <t>中国—东盟进口木材深加工产业园一期（启动区）</t>
  </si>
  <si>
    <t>2019-450702-20-01-022364</t>
  </si>
  <si>
    <t>总建筑面积约18万平方米，年产70万套高端家具、木制工艺品、木制建筑构件及30万立方米人造板</t>
  </si>
  <si>
    <t>取得立项、规划选址、用地预审等批复</t>
  </si>
  <si>
    <t>取得环评批复</t>
  </si>
  <si>
    <t>钦南区金窝建设投资有限公司</t>
  </si>
  <si>
    <t>钦州市那丽产业园标准厂房及配套设施工程项目</t>
  </si>
  <si>
    <t>2019-450702-02-01-034119</t>
  </si>
  <si>
    <t>总建筑面积约7.52万平方米，主要建设标准厂房、仓库、配套食堂和宿舍、综合楼、污水厂、自来水厂等工程，配套建设场地硬化工程、绿化工程、道路工程、室外水电工程等</t>
  </si>
  <si>
    <t>钦州市钦南区林业投资有限公司</t>
  </si>
  <si>
    <t>钦州市那丽产业园木材深加工基地一期项目</t>
  </si>
  <si>
    <t>2019-450702-02-01-034123</t>
  </si>
  <si>
    <t>总建筑面积约20.34万平方米，主要建设生产车间、仓库、配套食堂和宿舍、综合楼、污水厂、自来水厂等工程，配套建设场地硬化工程、绿化工程、道路工程、室外水电工程等</t>
  </si>
  <si>
    <t>广西钦南区那雾山负氧休养旅游特色示范基地项目</t>
  </si>
  <si>
    <t>2019-450702-78-01-034128</t>
  </si>
  <si>
    <t>总建筑面积约9.25万平方米，主要建设景观大道、扶贫产品销售中心、游客服务中心、配套民宿、健康疗养中心及配套服务设施等</t>
  </si>
  <si>
    <t>钦北区年产21万立方米超薄纤维板生产线建设项目</t>
  </si>
  <si>
    <t>2019-450703-20-03-026990</t>
  </si>
  <si>
    <t>总建筑面积约4万平方米，主要建设厂房、办公楼、宿舍楼、食堂、仓库</t>
  </si>
  <si>
    <t>完成备案、初步选址、用地预审</t>
  </si>
  <si>
    <t>钦州绿源木业有限公司</t>
  </si>
  <si>
    <t>钦北区年产2万吨高新耐火材料生产项目</t>
  </si>
  <si>
    <t>2019-450703-30-03-027153</t>
  </si>
  <si>
    <t>总建筑面积1.2万平米，新建五条主生产线：建设二条耐火浇注料生产线，二条环保炮泥生产线，一条环保炮泥结合剂生产线</t>
  </si>
  <si>
    <t>广西庆荣耐火材料有限公司</t>
  </si>
  <si>
    <t>钦州九溪禅心谷康养文化旅游开发项目（一期）</t>
  </si>
  <si>
    <t>2019-450703-72-03-019006</t>
  </si>
  <si>
    <t>建筑面积约22万平方米，建设旅游接待服务中心、康养休闲风情街、酒店、亲水康养民宿、亲水文化旅游景观、康养服务设施、基础配套设施（主道路、景观道路、水、电）、森林健康步道及亲子旅游乐园</t>
  </si>
  <si>
    <t>完成环评、水保，节能、林地等手续</t>
  </si>
  <si>
    <t>钦州浩创康养投资有限公司</t>
  </si>
  <si>
    <t>钦州鸿丰精米加工建设项目</t>
  </si>
  <si>
    <t>2017-450703-05-03-028633</t>
  </si>
  <si>
    <t>总建筑面积约3.53万平方米，主要建设大米生产车间大楼2幢、标准仓库4幢、综合用房1幢</t>
  </si>
  <si>
    <t>完成备案、选址、用地预审、环评、林地、节能、水保</t>
  </si>
  <si>
    <t>取得用地批复</t>
  </si>
  <si>
    <t>广西鸿丰米业有限公司</t>
  </si>
  <si>
    <t>钦州市广联农牧有限公司年产50万吨饲料项目（一期）项目</t>
  </si>
  <si>
    <t>2019-450703-13-03-007354</t>
  </si>
  <si>
    <t>其他农业</t>
  </si>
  <si>
    <t>项目分三期建设，一期建设年产24万吨畜禽料生产线3条，每条生产线的规模均为年产8万吨饲；二期建设年产12万吨猪禽料生产线；三期建设年产6万吨教槽料生产线以及年产8万吨猪禽料生产线</t>
  </si>
  <si>
    <t>完成备案、选址、用地预审、环评、水保</t>
  </si>
  <si>
    <t>广西钦州市广联农牧发展有限公司</t>
  </si>
  <si>
    <t>钦北区年产30万吨生物饲料项目</t>
  </si>
  <si>
    <t>2019-450703-13-03-027013</t>
  </si>
  <si>
    <t>总建筑面积2.6万平方米，主要建设生产车间、原料仓、成品仓、综合办公楼及配套设施，拟建设饲料生产线4条，主要生产畜禽料</t>
  </si>
  <si>
    <t>完成备案、选址、用地预审</t>
  </si>
  <si>
    <t>取得环评、水保，节能、林地等批复</t>
  </si>
  <si>
    <t>钦州海龙饲料有限公司</t>
  </si>
  <si>
    <t>广西桐昆石化280万吨/年芳烃项目</t>
  </si>
  <si>
    <t>2019-450702-26-03-023194</t>
  </si>
  <si>
    <t>石化工业</t>
  </si>
  <si>
    <t>主要建设300万吨/年渣油加氢装置（含燃料油预处理），520万吨/年加氢裂化装置，70万吨/年液化气分离装置、420万吨/年连续重整装置（含100万吨/年石脑油加氢）、280万吨/年芳烃联合装置、25万立方/小时PSA装置、25万立方/小时煤制氢装置、3套10万吨/年硫磺回收装置等主装置，以及循环水场、净水站、220kV总变电站、原料产品罐区等配套公辅设施。</t>
  </si>
  <si>
    <t>完成项目备案、选址意见、用地预审，正在编制安评、环评、稳评报告</t>
  </si>
  <si>
    <t>取得安评、环评等批复</t>
  </si>
  <si>
    <t>广西桐昆石化有限公司</t>
  </si>
  <si>
    <t>钦州恒逸年产120万吨己内酰胺—聚酰胺一体化及配套工程项目</t>
  </si>
  <si>
    <t>2019-450700-26-03-023271</t>
  </si>
  <si>
    <t>项目分两期实施，一期建设60万吨/年CPL（己内酰胺）和60万吨/年PA6（聚酰胺）生产装置及配套的合成氨、供热设施等；二期再建设60万吨/年CPL和60万吨/年PA6生产装置及配套设施</t>
  </si>
  <si>
    <t>取得备案、选址意见、用地预审等手续，正在开展节能、环评、安评、稳评等报告编制</t>
  </si>
  <si>
    <t>取得安评、节能等批复</t>
  </si>
  <si>
    <t>广西恒逸新材料有限公司</t>
  </si>
  <si>
    <t>四川能投一期轻烃综合利用项目</t>
  </si>
  <si>
    <t>无</t>
  </si>
  <si>
    <t>以进口丙烷为原料，建设60万吨丙烷脱氢、30万吨聚丙烯、25万吨丁辛醇及其他丙烯深加工项目</t>
  </si>
  <si>
    <t>已签订投资合作框架协议合作协议，项目工作组已全面入驻钦州港区，正在开展选址及配套码头仓储的论证工作；四川能投已就新的选址方案进行实地考察调研，已调整项目选址方案，双方仍在接洽，最终选址方案仍需论证</t>
  </si>
  <si>
    <t>确定选址，加快完成前期工作</t>
  </si>
  <si>
    <t>四川省能源投资集团有限责任公司</t>
  </si>
  <si>
    <t>南流江支流（灵山段）水环境治理工程（一期）项目</t>
  </si>
  <si>
    <t>2017-450721-76-01-028427</t>
  </si>
  <si>
    <t>建设8.7万平方米的生态缓冲带，8.96万平方米生态护岸，1300米截污干管，11套控澡趋草异位组合式水体净化处理系统以及河道底泥清淤、河道水环境智慧管理系统等</t>
  </si>
  <si>
    <t>财政拨款
地方自筹</t>
  </si>
  <si>
    <t>前期工作己完成项目立项、可研批复，水保方案正在编制，初步设计正在备案准备招标</t>
  </si>
  <si>
    <t>灵山县水利局</t>
  </si>
  <si>
    <t>钦州市主城区内河综合整治项目-大榄江环境综合整治工程项目</t>
  </si>
  <si>
    <t>2018-450702-77-01-006056</t>
  </si>
  <si>
    <t>整治河段全长7.7公里,建设点源污染防治工程、面源污染防治工程、内源污染防治、生态修复工程、信息化管理工程等</t>
  </si>
  <si>
    <t>已取得项目建议书，选址、水保、用地预审、环评、可研等批复，完成项目EPC招标工作</t>
  </si>
  <si>
    <t>完成设计批复</t>
  </si>
  <si>
    <t>钦州市开发投资集团有限公司</t>
  </si>
  <si>
    <t>防城港市</t>
  </si>
  <si>
    <t>广西北部湾国际生鲜冷链园区项目（一期）</t>
  </si>
  <si>
    <t>2018-450600-59-03-044559</t>
  </si>
  <si>
    <t>规划用地约600亩。主要建设内容包括新建冷库、标准厂房、展示中心、交易大楼、集装箱堆存装卸区、辅助用房等，总计容建筑面积约35.5万㎡，形成生鲜食品20万吨/年的加工能力。</t>
  </si>
  <si>
    <t>完成项目备案、可研编制、项目选址、开发协议签订、土地修规等前期工作。</t>
  </si>
  <si>
    <t>项目开工建设。</t>
  </si>
  <si>
    <t>广西物产投资发展集团有限公司</t>
  </si>
  <si>
    <t>防城港市人民政府</t>
  </si>
  <si>
    <t>防城港市经济技术开发区余热利用项目</t>
  </si>
  <si>
    <t>2017-450602-44-03-040748</t>
  </si>
  <si>
    <t>建设从防城港电厂至防城港大西南临港工业园供热管道三根、建设从防城港电厂至防城港东湾物流园区供热管道两根、建设从防城港电厂至防城港东湾物流园区的海底隧道3167米，隧道直径6米；隧道出入口竖井各一个。调温、调压站及统一调控中心，建筑面积4500平方米。</t>
  </si>
  <si>
    <t>已完成项投资协议签定、项目备案、规划用地预审、环评批复、项目建议书、项目可行性研究报告</t>
  </si>
  <si>
    <t>完成前期工作，争取开工建设。</t>
  </si>
  <si>
    <t>广西防城港桂能热力有限公司</t>
  </si>
  <si>
    <t>防城港市企沙中心渔港锚泊区疏浚工程</t>
  </si>
  <si>
    <t>2019-450602-55-01-002146</t>
  </si>
  <si>
    <t>项目按1000吨级渔船的锚泊标准建设，确定本项目的疏浚面积为423788平方米，划分为A、B、C三个区域，设计底标高为-6.97米。</t>
  </si>
  <si>
    <t>完成初步设计。</t>
  </si>
  <si>
    <t>完成前期工作，开工建设。</t>
  </si>
  <si>
    <t>防城港市港发控股集团有限公司</t>
  </si>
  <si>
    <t>防城港市企沙中心渔港东部万吨级远洋渔业码头工程</t>
  </si>
  <si>
    <t>2019-450602-55-01-002144</t>
  </si>
  <si>
    <t>拟建设码头总长501米，布置3个5000吨级渔船泊位和1个10000吨级渔船泊位，码头前沿宽20米；后方陆域用地范围为501米×203米，陆域面积（含油库区）为11.768万平方米，陆域建设渔港管理区、水产品交易市场、制冰储冰区等相关辅助生产、生活；港区至后方市政道路距离约80米。</t>
  </si>
  <si>
    <t>防城港市企沙中心渔港配套进港航道工程</t>
  </si>
  <si>
    <t>2019-450602-55-01-002145</t>
  </si>
  <si>
    <t>建设航道总长5.81千米，按1000~10000吨级航道标准建设。</t>
  </si>
  <si>
    <t>防城港市企沙中心渔港德城渔业码头改造工程</t>
  </si>
  <si>
    <t>2019-450602-04-01-002143</t>
  </si>
  <si>
    <t>拟建设码头总长460.12米，布置6个1000吨级渔船泊位，码头前沿作业区宽度25m；后方陆域用地纵深约160米~240米，用地面积为6.998万平方米，陆域建设渔港管理区、水产品交易市场、冷库及制冰厂、污水处理站等相关辅助生产、生活设施。</t>
  </si>
  <si>
    <t>防城港市强制隔离戒毒所(二期）</t>
  </si>
  <si>
    <t>2017-450000-91-01-003077</t>
  </si>
  <si>
    <t>公安系统</t>
  </si>
  <si>
    <t>项目占地面积103.1亩，建筑面积20706平方米，包括戒毒人员用房、警察用房、业务用房、附属用房。收戒人员700人。</t>
  </si>
  <si>
    <t>上级补助
地方配套</t>
  </si>
  <si>
    <t>完成土方平整，主体工程开展招投标工作。</t>
  </si>
  <si>
    <t>完成土方平整及挡土墙工程，主体工程开工。</t>
  </si>
  <si>
    <t>防城港市公安局</t>
  </si>
  <si>
    <t>广西盛隆冶金有限公司新建冷轧、配送、高强钢加工项目</t>
  </si>
  <si>
    <t>2019-450602-31-03-021434</t>
  </si>
  <si>
    <t>冶金工业</t>
  </si>
  <si>
    <t>建设冷轧及汽车板生产线，整体规模为年产量260万吨；以冷轧产品为原料卷建设年产10万吨剪切配送中心，建设年产20万吨横切热处理生产线，以冷轧和螺纹钢为原料，建设年产10万吨钢结构</t>
  </si>
  <si>
    <t>项目规划选址位于大西南B区榕木江大道北侧，目前已完成项目备案，用地面积共801亩，已通过用地规划，目前正在加快推进征地工作。</t>
  </si>
  <si>
    <t>完成相关前期工作，力争开工建设</t>
  </si>
  <si>
    <t>广西盛隆冶金有限公司</t>
  </si>
  <si>
    <t>贵港市</t>
  </si>
  <si>
    <t>广西莞南产业园发展有限公司大湾区东莞大朗毛织园区基础设施建设项目</t>
  </si>
  <si>
    <t>2019-450821-17-03-032265</t>
  </si>
  <si>
    <t>项目规划用地500亩，主要建设标准厂房、办公楼、员工宿舍、园区道路工程，以及配套的附属设施等基础设施建设。其中建设标准厂房715000㎡、办公楼3000㎡、员工宿舍22000㎡，合计总建筑面积约74万㎡。园区道路工程总长度约3500米，其中24米宽道路1300米，36米宽道路2200米。</t>
  </si>
  <si>
    <t>已完成项目备案、初步选址、可行性研究报告编制等工作</t>
  </si>
  <si>
    <t>完成环评报告、水土保持、用地预审，占用林地等前期工作</t>
  </si>
  <si>
    <t>广西莞南产业园发展有限公司</t>
  </si>
  <si>
    <t>贵港市人民政府</t>
  </si>
  <si>
    <t>平南县工业园区木材加工产业园基础设施建设项目</t>
  </si>
  <si>
    <t>2019-450821-48-01-016189</t>
  </si>
  <si>
    <t>项目规划用地854亩，建设厂房62.7万平方米，道路总长3815米，建设内容包括道路工程、桥涵工程、交通工程、绿化工程</t>
  </si>
  <si>
    <t>项目立项已批复，完成可行性研究报告编制，规划选址、环评报告、水土保持、用地预审已上报待批，占用林地材料正在编制。</t>
  </si>
  <si>
    <t>平南县园区投资有限公司</t>
  </si>
  <si>
    <t>平南县纺织服装产业园基础设施建设项目</t>
  </si>
  <si>
    <t>2019-450821-50-03-004291</t>
  </si>
  <si>
    <t>建设清水处理厂（20万吨/天）、污水处理厂（20万吨/天）、锅炉热电厂（0.6万千瓦发电机组一套），以及配套的辅助设施等</t>
  </si>
  <si>
    <t>非政府投资</t>
  </si>
  <si>
    <t>进行环评报告、水土保持、用地预审批复工作</t>
  </si>
  <si>
    <t>完成环评报告、水土保持、用地预审等前期工作。</t>
  </si>
  <si>
    <t>广西世纺投资集团有限公司</t>
  </si>
  <si>
    <t>定制家具和木门及防火门项目</t>
  </si>
  <si>
    <t>2019-450804-05-03-010931</t>
  </si>
  <si>
    <t>项目建设内容及规模:项目位于贵港市覃塘区林业生态循环核心示范区，项目总占地约954亩。主要建设内容：新建厂房、仓库、宿舍楼、综合办公楼、门卫室及附属配套设施等，总建筑面积约：731268㎡</t>
  </si>
  <si>
    <t>已完成项目备案、项目建议书，可行性研究报告、区资源用地初步意见、区城乡和住房建设局选址初步意见、区环保局环评初步意见。</t>
  </si>
  <si>
    <t>完成环评、部分土地修规工作</t>
  </si>
  <si>
    <t>贵港市覃塘区荷强矿业投资管理有限公司</t>
  </si>
  <si>
    <t>覃塘区疗养休闲基地项目</t>
  </si>
  <si>
    <t>2019-450804-81-03-011495</t>
  </si>
  <si>
    <t>项目用地面积约634亩，总建筑面积：845313.6㎡，内含五个功能区区。即（1）疗养养生园区；（2）疗养健康管理园区；（3）休闲文化养生区；（4）休闲疗养培训区；（5）配套附属设施</t>
  </si>
  <si>
    <t>贵港市覃塘区建设投资发展有限公司</t>
  </si>
  <si>
    <t>新能源汽车零配件项目</t>
  </si>
  <si>
    <t>2019-450804-36-03-010949</t>
  </si>
  <si>
    <t>新能源汽车</t>
  </si>
  <si>
    <t>总建筑面积约76.8万平方米，年产汽车电子系统2400万件、燃料电池及材料1200万件、新能源汽车配件400万件</t>
  </si>
  <si>
    <t>完成土地修规工作</t>
  </si>
  <si>
    <t>广西荷美新能源车辆科技有限公司</t>
  </si>
  <si>
    <t>广西邦格恩化工有限公司年产55万吨汽车涂料项目</t>
  </si>
  <si>
    <t>2018-450804-26-03-033201</t>
  </si>
  <si>
    <t>建设厂房、仓库、综合楼、购置生产设备等配套设施，总建筑面积42.2万平方米</t>
  </si>
  <si>
    <t>已完成规划选址、用地预审、环评和水保批复，正在组织土地报批材料</t>
  </si>
  <si>
    <t>完成土地报批工作</t>
  </si>
  <si>
    <t>广西邦格恩化工有限公司</t>
  </si>
  <si>
    <t>广西荷美产业投资有限公司年产35万立方米高密度纤维板项目</t>
  </si>
  <si>
    <t>2018-450804-20-03-009020</t>
  </si>
  <si>
    <t>用地约516.67亩，主要建设内容包括厂房、仓库、综合楼、购置生产设备及配套设施建设等</t>
  </si>
  <si>
    <t>已完成规划选址、用地预审、水保批复，环评已通过评审，正在报批，正在组织报批材料</t>
  </si>
  <si>
    <t>完成环评、林地使用及土地报批工作</t>
  </si>
  <si>
    <t>广西荷美产业投资有限公司</t>
  </si>
  <si>
    <t xml:space="preserve">贵港市年产2000台（套）塑料机械设备项目 </t>
  </si>
  <si>
    <t>2018-450804-35-03-032517</t>
  </si>
  <si>
    <t>总建筑面积约为333100平方米，其中新建生产车间和仓库面积319100平方米，办公及生活用房面积8500平方米，其他配套设施等辅助用房面积5500平方米</t>
  </si>
  <si>
    <t>2021-2023年</t>
  </si>
  <si>
    <t xml:space="preserve">
业主自筹
</t>
  </si>
  <si>
    <t>已完成规划选址，总平图设计，用地预审，正在进行用地报批</t>
  </si>
  <si>
    <t>完成用地报批</t>
  </si>
  <si>
    <t>贵港润合装配式建筑有限公司</t>
  </si>
  <si>
    <t>贵港市年产4万吨纸制品加工项目</t>
  </si>
  <si>
    <t>2018-450802-22-03-027274</t>
  </si>
  <si>
    <t>总建筑面积310000平方米，其中新建生产车间和仓库面积301600平方米，办公综合楼面积7800平方米，辅助用房面积600平方米</t>
  </si>
  <si>
    <t>贵港市悦景投资发展有限公司</t>
  </si>
  <si>
    <t xml:space="preserve">贵港市年产10万套新能源电源系统产业化项目
</t>
  </si>
  <si>
    <t>2018-450804-38-03-032501</t>
  </si>
  <si>
    <t>拟用地面积133333.33平方米（约200亩），总建筑面积150000平方米。其中新建生产车间和仓库面积133000平方米，办公及生活用房面积15000平方米，其他配套设施等辅助用房面积2000平方米</t>
  </si>
  <si>
    <t>广西中强铝业科技有限公司</t>
  </si>
  <si>
    <t>贵港生态养生养老理疗基地(一期)</t>
  </si>
  <si>
    <t>2018-450802-79-03-032595</t>
  </si>
  <si>
    <t>贵港生态养生养老理疗基地一期项目总建筑面积219500平方米，设床位3000张，计划投资64306万元，主要建设老人康复中心、老人医疗中心，老人食疗中心，老人活动中心，养生、养老公寓区及其他配套设施</t>
  </si>
  <si>
    <t>项目初步设计方案及选址论证报告，林地转建设用地已报上自治区林业厅备案。</t>
  </si>
  <si>
    <t>完成规划选址，用地预审等前期工作</t>
  </si>
  <si>
    <t>贵港市圣德苑投资有限公司</t>
  </si>
  <si>
    <t>区直单位</t>
  </si>
  <si>
    <t>中国-东盟影视演艺中心项目二期工程</t>
  </si>
  <si>
    <t>2019-450103-87-03-015668</t>
  </si>
  <si>
    <t>二期工程功能定位为集影视创作、影视制作、电影院线、休闲娱乐及文化商业消费配套的文化综合体/艺术街区。总建筑面积为28953.2 ㎡，建筑占地面积为2050.48 ㎡，其中计容面积为16403.84 ㎡，不计容面积为12549.36 ㎡。地下室1层为文化商业，2-4 层为停车场；地上1层为文化商业，2-5 层观影厅（设有一个350 座多功能剧场，2 个254 座影厅，8 个110 座小影厅，6 个48 座小影厅），6-9 层为文化娱乐休闲场所</t>
  </si>
  <si>
    <t>企业自筹</t>
  </si>
  <si>
    <t>1.完成了项目专项法律顾问选聘、项目可行性研究、整体概念性设计、市场调研等项目整体性工作;
2.完成二期工程备案登记。</t>
  </si>
  <si>
    <t>加快推进土地划转、变性、合宗、登记等工作，启动二期工程项目立项、规划设计等建设前期工作，争取与一期工程进行衔接。</t>
  </si>
  <si>
    <t>广西文化产业集团有限公司</t>
  </si>
  <si>
    <t>南宁吴圩国际机场货站二期</t>
  </si>
  <si>
    <t>2019-450112-56-02-027868</t>
  </si>
  <si>
    <t>航空</t>
  </si>
  <si>
    <t>建设国内货站、新国际货站、口岸查验场所等配套设施，总建筑面积4.1万平方米</t>
  </si>
  <si>
    <t>业主自筹、地方配套、银行贷款</t>
  </si>
  <si>
    <t>项目可行性研究报告（代立项）已编制完成，正在履行内部投资决策程序。</t>
  </si>
  <si>
    <t>完成项目前期工作，力争实现开工建设</t>
  </si>
  <si>
    <t>广西机场管理集团有限责任公司</t>
  </si>
  <si>
    <t>协作创新发展智慧生态小镇（一期）</t>
  </si>
  <si>
    <t>2019-450111-70-03-012283</t>
  </si>
  <si>
    <t>规划选址位于南宁市邕武路西面，规划总面积2700亩，计划以整合广西农垦集团土地资源为基础，以一二三产融合发展为目标，致力于打造广西军民融合标杆示范项目。项目一期用地规划面积约555亩，规划建筑面积约55.58万平方米，建设军民两用特色产业基地、英唐优软云电子产业综合服务平台、清华中城智能制造联合研究中心南宁分中心三大主题产业，以及教育设施、基础生活配套等内容。</t>
  </si>
  <si>
    <t>已完成项目备案、规划选址、项目建议书、项目行政许可批复、用地预审上报待批，正在编制占用林地材料。</t>
  </si>
  <si>
    <t>完成前期工作，力争开工建设</t>
  </si>
  <si>
    <t>广西悦桂田园文化旅游投资有限责任公司</t>
  </si>
  <si>
    <t>自治区农垦局</t>
  </si>
  <si>
    <t>三月三文化旅游产业园之医药健康产业区（一期）</t>
  </si>
  <si>
    <t>2018-450102-70-03-033891</t>
  </si>
  <si>
    <t>项目将顺应国家”健康中国“的政策，充分结合企业优势，以大健康为核心，挖掘三塘片区区域特色，着力发展健康养老产业，形成国内一流的民族医药大健康产业小镇。项目总用地约1045亩，其中一期规划面积125亩，计划针对全龄大健康市场，结合大健康产业的服务条件，推出个性化悦桂情主题颐养公寓。主要建设内容：国际医疗中心、国际CCRC养老基地、健康产业科创中心等。</t>
  </si>
  <si>
    <t>2020-2027</t>
  </si>
  <si>
    <t>已完成项目备案、项目建议书、一期项目用地预审、规划选址意见批复、占用林地手续正在办理中。</t>
  </si>
  <si>
    <t>广西悦桂田园文化旅游投资有限责任公司、广西交投物流发展有限公司、南宁绿地海颐投资有限公司</t>
  </si>
  <si>
    <t>高峰城-大型物流仓储中心</t>
  </si>
  <si>
    <t>2019-450000-59-03-033759</t>
  </si>
  <si>
    <t>建设钢材市场、建材市场、物流仓储、配套建筑等基础设施，总建筑面积为46万平方米</t>
  </si>
  <si>
    <t>已完成项目占用林地材料编制、规划选址、环评报告、水土保持，同时建立了项目指挥部，正在开展通水、通电、防噪、防尘、施工车辆安全出入等前期工作；用地预审已上报南宁市自然资源局，待审批；可行性研究报告已报南宁市高新区管委会，待审批。</t>
  </si>
  <si>
    <t>申请项目用地指标，取得规划设计条件；完成规划设计；实现规划报批、项目开工、三通一平。</t>
  </si>
  <si>
    <t>广西壮族自治区国有高峰林场</t>
  </si>
  <si>
    <t>自治区林业局</t>
  </si>
  <si>
    <t>金鸡山森林公园项目</t>
  </si>
  <si>
    <t>2019-450105-78-03-030568</t>
  </si>
  <si>
    <t>金鸡山自治区级森林公园面积610.53公顷，按功能区划分为四大功能区域：管理服务区、核心景观区、一般游憩区、生态保育区。建设内容分为：景点和重点项目建设工程、植物景观工程、旅游服务设施工程、基础工程、森林保护工程、旅游景区信息化建设工程。</t>
  </si>
  <si>
    <t>2020-2028</t>
  </si>
  <si>
    <t>金鸡山自治区级森林公园总体规划、可行性研究报告已批复，环评报告、水土保持方案正在编制，已落实EPC工程招标代理，正式挂网招标。</t>
  </si>
  <si>
    <t>落实项目贷款；办理好环境评价、占用林地审批、水土保持审批等主要环节审批手续；完成EPC招投标手续，落实建设单位。</t>
  </si>
  <si>
    <t>广西国有七坡林场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</si>
</sst>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quot;共&quot;General&quot;项&quot;"/>
    <numFmt numFmtId="186" formatCode="General&quot;年&quot;"/>
  </numFmts>
  <fonts count="27">
    <font>
      <sz val="12"/>
      <name val="宋体"/>
      <family val="0"/>
    </font>
    <font>
      <sz val="11"/>
      <color indexed="8"/>
      <name val="宋体"/>
      <family val="0"/>
    </font>
    <font>
      <b/>
      <sz val="12"/>
      <name val="宋体"/>
      <family val="0"/>
    </font>
    <font>
      <b/>
      <sz val="12"/>
      <color indexed="8"/>
      <name val="宋体"/>
      <family val="0"/>
    </font>
    <font>
      <sz val="11"/>
      <name val="宋体"/>
      <family val="0"/>
    </font>
    <font>
      <b/>
      <sz val="11"/>
      <color indexed="8"/>
      <name val="宋体"/>
      <family val="0"/>
    </font>
    <font>
      <sz val="11"/>
      <color indexed="9"/>
      <name val="宋体"/>
      <family val="0"/>
    </font>
    <font>
      <b/>
      <sz val="11"/>
      <color indexed="53"/>
      <name val="宋体"/>
      <family val="0"/>
    </font>
    <font>
      <b/>
      <sz val="11"/>
      <color indexed="54"/>
      <name val="宋体"/>
      <family val="0"/>
    </font>
    <font>
      <u val="single"/>
      <sz val="11"/>
      <color indexed="20"/>
      <name val="宋体"/>
      <family val="0"/>
    </font>
    <font>
      <sz val="11"/>
      <color indexed="19"/>
      <name val="宋体"/>
      <family val="0"/>
    </font>
    <font>
      <u val="single"/>
      <sz val="11"/>
      <color indexed="12"/>
      <name val="宋体"/>
      <family val="0"/>
    </font>
    <font>
      <b/>
      <sz val="18"/>
      <color indexed="54"/>
      <name val="宋体"/>
      <family val="0"/>
    </font>
    <font>
      <b/>
      <sz val="15"/>
      <color indexed="54"/>
      <name val="宋体"/>
      <family val="0"/>
    </font>
    <font>
      <b/>
      <sz val="13"/>
      <color indexed="54"/>
      <name val="宋体"/>
      <family val="0"/>
    </font>
    <font>
      <i/>
      <sz val="11"/>
      <color indexed="23"/>
      <name val="宋体"/>
      <family val="0"/>
    </font>
    <font>
      <b/>
      <sz val="11"/>
      <color indexed="9"/>
      <name val="宋体"/>
      <family val="0"/>
    </font>
    <font>
      <sz val="11"/>
      <color indexed="16"/>
      <name val="宋体"/>
      <family val="0"/>
    </font>
    <font>
      <sz val="11"/>
      <color indexed="53"/>
      <name val="宋体"/>
      <family val="0"/>
    </font>
    <font>
      <sz val="11"/>
      <color indexed="10"/>
      <name val="宋体"/>
      <family val="0"/>
    </font>
    <font>
      <sz val="11"/>
      <color indexed="62"/>
      <name val="宋体"/>
      <family val="0"/>
    </font>
    <font>
      <sz val="11"/>
      <color indexed="17"/>
      <name val="宋体"/>
      <family val="0"/>
    </font>
    <font>
      <b/>
      <sz val="11"/>
      <color indexed="63"/>
      <name val="宋体"/>
      <family val="0"/>
    </font>
    <font>
      <sz val="9"/>
      <name val="宋体"/>
      <family val="0"/>
    </font>
    <font>
      <sz val="12"/>
      <name val="黑体"/>
      <family val="3"/>
    </font>
    <font>
      <sz val="18"/>
      <name val="方正小标宋简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7" fillId="12" borderId="0" applyNumberFormat="0" applyBorder="0" applyAlignment="0" applyProtection="0"/>
    <xf numFmtId="0" fontId="11" fillId="0" borderId="0" applyNumberFormat="0" applyFill="0" applyBorder="0" applyAlignment="0" applyProtection="0"/>
    <xf numFmtId="0" fontId="21" fillId="6" borderId="0" applyNumberFormat="0" applyBorder="0" applyAlignment="0" applyProtection="0"/>
    <xf numFmtId="0" fontId="5"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 fillId="4" borderId="4" applyNumberFormat="0" applyAlignment="0" applyProtection="0"/>
    <xf numFmtId="0" fontId="16" fillId="13" borderId="5" applyNumberFormat="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8"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0" fillId="9" borderId="0" applyNumberFormat="0" applyBorder="0" applyAlignment="0" applyProtection="0"/>
    <xf numFmtId="0" fontId="22" fillId="4" borderId="7" applyNumberFormat="0" applyAlignment="0" applyProtection="0"/>
    <xf numFmtId="0" fontId="20" fillId="7" borderId="4" applyNumberFormat="0" applyAlignment="0" applyProtection="0"/>
    <xf numFmtId="0" fontId="9" fillId="0" borderId="0" applyNumberFormat="0" applyFill="0" applyBorder="0" applyAlignment="0" applyProtection="0"/>
    <xf numFmtId="0" fontId="1" fillId="3" borderId="8" applyNumberFormat="0" applyFont="0" applyAlignment="0" applyProtection="0"/>
  </cellStyleXfs>
  <cellXfs count="39">
    <xf numFmtId="0" fontId="0" fillId="0" borderId="0" xfId="0"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184"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0" fillId="4" borderId="0" xfId="0" applyFont="1" applyFill="1" applyBorder="1" applyAlignment="1">
      <alignment horizontal="center" vertical="center"/>
    </xf>
    <xf numFmtId="0" fontId="0" fillId="4" borderId="9" xfId="0" applyFont="1" applyFill="1" applyBorder="1" applyAlignment="1">
      <alignment horizontal="center" vertical="center"/>
    </xf>
    <xf numFmtId="0" fontId="2" fillId="4" borderId="10" xfId="0" applyFont="1" applyFill="1" applyBorder="1" applyAlignment="1">
      <alignment horizontal="center" vertical="center" wrapText="1"/>
    </xf>
    <xf numFmtId="185" fontId="2" fillId="4"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4"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184" fontId="0" fillId="4" borderId="0" xfId="0" applyNumberFormat="1" applyFont="1" applyFill="1" applyBorder="1" applyAlignment="1">
      <alignment horizontal="center" vertical="center"/>
    </xf>
    <xf numFmtId="0" fontId="0" fillId="4" borderId="9" xfId="0" applyFont="1" applyFill="1" applyBorder="1" applyAlignment="1">
      <alignment horizontal="left" vertical="center"/>
    </xf>
    <xf numFmtId="9" fontId="2" fillId="4" borderId="10" xfId="33" applyFont="1" applyFill="1" applyBorder="1" applyAlignment="1">
      <alignment horizontal="center" vertical="center" wrapText="1"/>
    </xf>
    <xf numFmtId="184" fontId="2" fillId="4" borderId="10" xfId="0" applyNumberFormat="1" applyFont="1" applyFill="1" applyBorder="1" applyAlignment="1">
      <alignment horizontal="center" vertical="center" wrapText="1"/>
    </xf>
    <xf numFmtId="9" fontId="2" fillId="4" borderId="10" xfId="33" applyFont="1" applyFill="1" applyBorder="1" applyAlignment="1">
      <alignment horizontal="left" vertical="center" wrapText="1"/>
    </xf>
    <xf numFmtId="186" fontId="2" fillId="4"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184" fontId="1"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84" fontId="2" fillId="4" borderId="10" xfId="0" applyNumberFormat="1" applyFont="1" applyFill="1" applyBorder="1" applyAlignment="1">
      <alignment horizontal="left" vertical="center" wrapText="1"/>
    </xf>
    <xf numFmtId="0" fontId="2" fillId="4"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184" fontId="5" fillId="0" borderId="10" xfId="0" applyNumberFormat="1" applyFont="1" applyFill="1" applyBorder="1" applyAlignment="1">
      <alignment horizontal="center" vertical="center" wrapText="1"/>
    </xf>
    <xf numFmtId="0" fontId="1" fillId="0" borderId="10" xfId="0" applyFont="1" applyFill="1" applyBorder="1" applyAlignment="1">
      <alignment vertical="center"/>
    </xf>
    <xf numFmtId="0" fontId="0"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9" fontId="0" fillId="4" borderId="10" xfId="33" applyFont="1" applyFill="1" applyBorder="1" applyAlignment="1">
      <alignment horizontal="left" vertical="center" wrapText="1"/>
    </xf>
    <xf numFmtId="9" fontId="4" fillId="4" borderId="10" xfId="33" applyFont="1" applyFill="1" applyBorder="1" applyAlignment="1">
      <alignment horizontal="left" vertical="center" wrapText="1"/>
    </xf>
    <xf numFmtId="184" fontId="4" fillId="4" borderId="10" xfId="0" applyNumberFormat="1" applyFont="1" applyFill="1" applyBorder="1" applyAlignment="1">
      <alignment horizontal="center" vertical="center" wrapText="1"/>
    </xf>
    <xf numFmtId="0" fontId="0" fillId="4" borderId="10"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24" fillId="4" borderId="0" xfId="0" applyFont="1" applyFill="1" applyBorder="1" applyAlignment="1">
      <alignment horizontal="left" vertical="center"/>
    </xf>
    <xf numFmtId="0" fontId="25" fillId="4" borderId="0" xfId="0" applyFont="1" applyFill="1" applyBorder="1" applyAlignment="1">
      <alignment horizontal="center" vertical="center"/>
    </xf>
    <xf numFmtId="0" fontId="0" fillId="4"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164"/>
  <sheetViews>
    <sheetView tabSelected="1" zoomScale="85" zoomScaleNormal="85" zoomScalePageLayoutView="0" workbookViewId="0" topLeftCell="A1">
      <selection activeCell="A2" sqref="A2:L2"/>
    </sheetView>
  </sheetViews>
  <sheetFormatPr defaultColWidth="9.00390625" defaultRowHeight="14.25"/>
  <cols>
    <col min="1" max="1" width="6.375" style="1" customWidth="1"/>
    <col min="2" max="2" width="15.25390625" style="1" customWidth="1"/>
    <col min="3" max="3" width="13.25390625" style="1" customWidth="1"/>
    <col min="4" max="4" width="9.25390625" style="1" customWidth="1"/>
    <col min="5" max="5" width="40.375" style="2" customWidth="1"/>
    <col min="6" max="6" width="7.375" style="1" customWidth="1"/>
    <col min="7" max="7" width="9.00390625" style="1" customWidth="1"/>
    <col min="8" max="8" width="12.75390625" style="3" customWidth="1"/>
    <col min="9" max="9" width="39.75390625" style="2" customWidth="1"/>
    <col min="10" max="10" width="33.50390625" style="2" customWidth="1"/>
    <col min="11" max="11" width="10.125" style="1" customWidth="1"/>
    <col min="12" max="12" width="11.125" style="1" customWidth="1"/>
    <col min="13" max="16384" width="9.00390625" style="4" customWidth="1"/>
  </cols>
  <sheetData>
    <row r="1" spans="1:12" ht="14.25">
      <c r="A1" s="36" t="s">
        <v>0</v>
      </c>
      <c r="B1" s="36"/>
      <c r="C1" s="5"/>
      <c r="D1" s="5"/>
      <c r="E1" s="11"/>
      <c r="F1" s="12"/>
      <c r="G1" s="5"/>
      <c r="H1" s="13"/>
      <c r="I1" s="11"/>
      <c r="J1" s="11"/>
      <c r="K1" s="5"/>
      <c r="L1" s="5"/>
    </row>
    <row r="2" spans="1:12" ht="22.5">
      <c r="A2" s="37" t="s">
        <v>1</v>
      </c>
      <c r="B2" s="37"/>
      <c r="C2" s="37"/>
      <c r="D2" s="37"/>
      <c r="E2" s="37"/>
      <c r="F2" s="37"/>
      <c r="G2" s="37"/>
      <c r="H2" s="37"/>
      <c r="I2" s="37"/>
      <c r="J2" s="37"/>
      <c r="K2" s="37"/>
      <c r="L2" s="37"/>
    </row>
    <row r="3" spans="1:12" ht="14.25">
      <c r="A3" s="6"/>
      <c r="B3" s="6"/>
      <c r="C3" s="6"/>
      <c r="D3" s="6"/>
      <c r="E3" s="14"/>
      <c r="F3" s="6"/>
      <c r="G3" s="6"/>
      <c r="H3" s="13"/>
      <c r="I3" s="11"/>
      <c r="J3" s="11"/>
      <c r="K3" s="38" t="s">
        <v>2</v>
      </c>
      <c r="L3" s="38"/>
    </row>
    <row r="4" spans="1:12" ht="28.5">
      <c r="A4" s="7" t="s">
        <v>3</v>
      </c>
      <c r="B4" s="7" t="s">
        <v>4</v>
      </c>
      <c r="C4" s="7" t="s">
        <v>5</v>
      </c>
      <c r="D4" s="7" t="s">
        <v>6</v>
      </c>
      <c r="E4" s="15" t="s">
        <v>7</v>
      </c>
      <c r="F4" s="7" t="s">
        <v>8</v>
      </c>
      <c r="G4" s="7" t="s">
        <v>9</v>
      </c>
      <c r="H4" s="16" t="s">
        <v>10</v>
      </c>
      <c r="I4" s="7" t="s">
        <v>11</v>
      </c>
      <c r="J4" s="7" t="s">
        <v>12</v>
      </c>
      <c r="K4" s="7" t="s">
        <v>13</v>
      </c>
      <c r="L4" s="7" t="s">
        <v>14</v>
      </c>
    </row>
    <row r="5" spans="1:12" ht="14.25">
      <c r="A5" s="7" t="s">
        <v>15</v>
      </c>
      <c r="B5" s="8">
        <f>SUMIF(A7:A1037,"=小计",B7:B1025)</f>
        <v>129</v>
      </c>
      <c r="C5" s="7"/>
      <c r="D5" s="7"/>
      <c r="E5" s="17"/>
      <c r="F5" s="18"/>
      <c r="G5" s="7"/>
      <c r="H5" s="16">
        <f>SUMIF(A7:A1037,"=小计",H7:H1025)</f>
        <v>23059987.76</v>
      </c>
      <c r="I5" s="22"/>
      <c r="J5" s="23"/>
      <c r="K5" s="7"/>
      <c r="L5" s="7"/>
    </row>
    <row r="6" spans="1:12" ht="14.25">
      <c r="A6" s="7"/>
      <c r="B6" s="7" t="s">
        <v>16</v>
      </c>
      <c r="C6" s="7"/>
      <c r="D6" s="7"/>
      <c r="E6" s="17"/>
      <c r="F6" s="7"/>
      <c r="G6" s="7"/>
      <c r="H6" s="16"/>
      <c r="I6" s="23"/>
      <c r="J6" s="23"/>
      <c r="K6" s="7"/>
      <c r="L6" s="7"/>
    </row>
    <row r="7" spans="1:12" ht="14.25">
      <c r="A7" s="7" t="s">
        <v>17</v>
      </c>
      <c r="B7" s="8">
        <f>COUNTIF(L8:L1051,"=南宁市人民政府")</f>
        <v>18</v>
      </c>
      <c r="C7" s="7"/>
      <c r="D7" s="7"/>
      <c r="E7" s="17"/>
      <c r="F7" s="18"/>
      <c r="G7" s="7"/>
      <c r="H7" s="16">
        <f>SUMIF(L8:L1051,"=南宁市人民政府",H8:H1051)</f>
        <v>2490387</v>
      </c>
      <c r="I7" s="22"/>
      <c r="J7" s="22"/>
      <c r="K7" s="16"/>
      <c r="L7" s="7"/>
    </row>
    <row r="8" spans="1:12" ht="54.75" customHeight="1">
      <c r="A8" s="9">
        <v>1</v>
      </c>
      <c r="B8" s="9" t="s">
        <v>18</v>
      </c>
      <c r="C8" s="9" t="s">
        <v>19</v>
      </c>
      <c r="D8" s="9" t="s">
        <v>20</v>
      </c>
      <c r="E8" s="19" t="s">
        <v>21</v>
      </c>
      <c r="F8" s="9" t="s">
        <v>22</v>
      </c>
      <c r="G8" s="9" t="s">
        <v>23</v>
      </c>
      <c r="H8" s="20">
        <v>63645</v>
      </c>
      <c r="I8" s="19" t="s">
        <v>24</v>
      </c>
      <c r="J8" s="19" t="s">
        <v>25</v>
      </c>
      <c r="K8" s="9" t="s">
        <v>26</v>
      </c>
      <c r="L8" s="9" t="s">
        <v>27</v>
      </c>
    </row>
    <row r="9" spans="1:12" ht="94.5">
      <c r="A9" s="9">
        <v>2</v>
      </c>
      <c r="B9" s="9" t="s">
        <v>28</v>
      </c>
      <c r="C9" s="9" t="s">
        <v>29</v>
      </c>
      <c r="D9" s="9" t="s">
        <v>30</v>
      </c>
      <c r="E9" s="19" t="s">
        <v>31</v>
      </c>
      <c r="F9" s="9" t="s">
        <v>32</v>
      </c>
      <c r="G9" s="9" t="s">
        <v>33</v>
      </c>
      <c r="H9" s="20">
        <v>180000</v>
      </c>
      <c r="I9" s="19" t="s">
        <v>34</v>
      </c>
      <c r="J9" s="19" t="s">
        <v>35</v>
      </c>
      <c r="K9" s="9" t="s">
        <v>36</v>
      </c>
      <c r="L9" s="9" t="s">
        <v>27</v>
      </c>
    </row>
    <row r="10" spans="1:12" ht="78" customHeight="1">
      <c r="A10" s="9">
        <v>3</v>
      </c>
      <c r="B10" s="9" t="s">
        <v>37</v>
      </c>
      <c r="C10" s="9" t="s">
        <v>38</v>
      </c>
      <c r="D10" s="9" t="s">
        <v>39</v>
      </c>
      <c r="E10" s="21" t="s">
        <v>40</v>
      </c>
      <c r="F10" s="9" t="s">
        <v>32</v>
      </c>
      <c r="G10" s="9" t="s">
        <v>41</v>
      </c>
      <c r="H10" s="20">
        <v>100700</v>
      </c>
      <c r="I10" s="19" t="s">
        <v>42</v>
      </c>
      <c r="J10" s="19" t="s">
        <v>43</v>
      </c>
      <c r="K10" s="9" t="s">
        <v>44</v>
      </c>
      <c r="L10" s="9" t="s">
        <v>27</v>
      </c>
    </row>
    <row r="11" spans="1:12" ht="121.5">
      <c r="A11" s="9">
        <v>4</v>
      </c>
      <c r="B11" s="9" t="s">
        <v>45</v>
      </c>
      <c r="C11" s="9" t="s">
        <v>46</v>
      </c>
      <c r="D11" s="9" t="s">
        <v>47</v>
      </c>
      <c r="E11" s="19" t="s">
        <v>48</v>
      </c>
      <c r="F11" s="9" t="s">
        <v>49</v>
      </c>
      <c r="G11" s="9" t="s">
        <v>50</v>
      </c>
      <c r="H11" s="20">
        <v>18000</v>
      </c>
      <c r="I11" s="19" t="s">
        <v>51</v>
      </c>
      <c r="J11" s="19" t="s">
        <v>52</v>
      </c>
      <c r="K11" s="9" t="s">
        <v>53</v>
      </c>
      <c r="L11" s="9" t="s">
        <v>27</v>
      </c>
    </row>
    <row r="12" spans="1:12" ht="121.5">
      <c r="A12" s="9">
        <v>5</v>
      </c>
      <c r="B12" s="9" t="s">
        <v>54</v>
      </c>
      <c r="C12" s="9" t="s">
        <v>55</v>
      </c>
      <c r="D12" s="9" t="s">
        <v>56</v>
      </c>
      <c r="E12" s="19" t="s">
        <v>57</v>
      </c>
      <c r="F12" s="9" t="s">
        <v>58</v>
      </c>
      <c r="G12" s="9" t="s">
        <v>59</v>
      </c>
      <c r="H12" s="20">
        <v>263186</v>
      </c>
      <c r="I12" s="19" t="s">
        <v>60</v>
      </c>
      <c r="J12" s="19" t="s">
        <v>61</v>
      </c>
      <c r="K12" s="9" t="s">
        <v>62</v>
      </c>
      <c r="L12" s="9" t="s">
        <v>27</v>
      </c>
    </row>
    <row r="13" spans="1:12" ht="81">
      <c r="A13" s="9">
        <v>6</v>
      </c>
      <c r="B13" s="9" t="s">
        <v>63</v>
      </c>
      <c r="C13" s="9" t="s">
        <v>64</v>
      </c>
      <c r="D13" s="9" t="s">
        <v>65</v>
      </c>
      <c r="E13" s="19" t="s">
        <v>66</v>
      </c>
      <c r="F13" s="9" t="s">
        <v>32</v>
      </c>
      <c r="G13" s="9" t="s">
        <v>59</v>
      </c>
      <c r="H13" s="20">
        <v>720000</v>
      </c>
      <c r="I13" s="19" t="s">
        <v>67</v>
      </c>
      <c r="J13" s="19" t="s">
        <v>68</v>
      </c>
      <c r="K13" s="9" t="s">
        <v>69</v>
      </c>
      <c r="L13" s="9" t="s">
        <v>27</v>
      </c>
    </row>
    <row r="14" spans="1:12" ht="81">
      <c r="A14" s="9">
        <v>7</v>
      </c>
      <c r="B14" s="9" t="s">
        <v>70</v>
      </c>
      <c r="C14" s="9" t="s">
        <v>71</v>
      </c>
      <c r="D14" s="9" t="s">
        <v>39</v>
      </c>
      <c r="E14" s="19" t="s">
        <v>72</v>
      </c>
      <c r="F14" s="9" t="s">
        <v>73</v>
      </c>
      <c r="G14" s="9" t="s">
        <v>59</v>
      </c>
      <c r="H14" s="20">
        <v>400000</v>
      </c>
      <c r="I14" s="19" t="s">
        <v>74</v>
      </c>
      <c r="J14" s="19" t="s">
        <v>75</v>
      </c>
      <c r="K14" s="9" t="s">
        <v>76</v>
      </c>
      <c r="L14" s="9" t="s">
        <v>27</v>
      </c>
    </row>
    <row r="15" spans="1:12" ht="54">
      <c r="A15" s="9">
        <v>8</v>
      </c>
      <c r="B15" s="9" t="s">
        <v>77</v>
      </c>
      <c r="C15" s="9" t="s">
        <v>78</v>
      </c>
      <c r="D15" s="9" t="s">
        <v>39</v>
      </c>
      <c r="E15" s="19" t="s">
        <v>79</v>
      </c>
      <c r="F15" s="9" t="s">
        <v>80</v>
      </c>
      <c r="G15" s="9" t="s">
        <v>59</v>
      </c>
      <c r="H15" s="20">
        <v>90000</v>
      </c>
      <c r="I15" s="19" t="s">
        <v>81</v>
      </c>
      <c r="J15" s="19" t="s">
        <v>82</v>
      </c>
      <c r="K15" s="9" t="s">
        <v>83</v>
      </c>
      <c r="L15" s="9" t="s">
        <v>27</v>
      </c>
    </row>
    <row r="16" spans="1:12" ht="40.5">
      <c r="A16" s="9">
        <v>9</v>
      </c>
      <c r="B16" s="9" t="s">
        <v>84</v>
      </c>
      <c r="C16" s="9" t="s">
        <v>85</v>
      </c>
      <c r="D16" s="9" t="s">
        <v>39</v>
      </c>
      <c r="E16" s="19" t="s">
        <v>86</v>
      </c>
      <c r="F16" s="9" t="s">
        <v>58</v>
      </c>
      <c r="G16" s="9" t="s">
        <v>59</v>
      </c>
      <c r="H16" s="20">
        <v>100000</v>
      </c>
      <c r="I16" s="19" t="s">
        <v>87</v>
      </c>
      <c r="J16" s="19" t="s">
        <v>88</v>
      </c>
      <c r="K16" s="9" t="s">
        <v>89</v>
      </c>
      <c r="L16" s="9" t="s">
        <v>27</v>
      </c>
    </row>
    <row r="17" spans="1:12" ht="67.5">
      <c r="A17" s="9">
        <v>10</v>
      </c>
      <c r="B17" s="9" t="s">
        <v>90</v>
      </c>
      <c r="C17" s="9" t="s">
        <v>91</v>
      </c>
      <c r="D17" s="9" t="s">
        <v>39</v>
      </c>
      <c r="E17" s="19" t="s">
        <v>92</v>
      </c>
      <c r="F17" s="9" t="s">
        <v>32</v>
      </c>
      <c r="G17" s="9" t="s">
        <v>93</v>
      </c>
      <c r="H17" s="20">
        <v>55000</v>
      </c>
      <c r="I17" s="19" t="s">
        <v>94</v>
      </c>
      <c r="J17" s="19" t="s">
        <v>95</v>
      </c>
      <c r="K17" s="9" t="s">
        <v>96</v>
      </c>
      <c r="L17" s="9" t="s">
        <v>27</v>
      </c>
    </row>
    <row r="18" spans="1:12" ht="67.5">
      <c r="A18" s="9">
        <v>11</v>
      </c>
      <c r="B18" s="9" t="s">
        <v>97</v>
      </c>
      <c r="C18" s="9" t="s">
        <v>98</v>
      </c>
      <c r="D18" s="9" t="s">
        <v>65</v>
      </c>
      <c r="E18" s="19" t="s">
        <v>99</v>
      </c>
      <c r="F18" s="9" t="s">
        <v>49</v>
      </c>
      <c r="G18" s="9" t="s">
        <v>59</v>
      </c>
      <c r="H18" s="20">
        <v>15000</v>
      </c>
      <c r="I18" s="19" t="s">
        <v>100</v>
      </c>
      <c r="J18" s="19" t="s">
        <v>101</v>
      </c>
      <c r="K18" s="9" t="s">
        <v>102</v>
      </c>
      <c r="L18" s="9" t="s">
        <v>27</v>
      </c>
    </row>
    <row r="19" spans="1:12" ht="81">
      <c r="A19" s="9">
        <v>12</v>
      </c>
      <c r="B19" s="9" t="s">
        <v>103</v>
      </c>
      <c r="C19" s="9" t="s">
        <v>104</v>
      </c>
      <c r="D19" s="9" t="s">
        <v>105</v>
      </c>
      <c r="E19" s="19" t="s">
        <v>106</v>
      </c>
      <c r="F19" s="9" t="s">
        <v>49</v>
      </c>
      <c r="G19" s="9" t="s">
        <v>107</v>
      </c>
      <c r="H19" s="20">
        <v>12000</v>
      </c>
      <c r="I19" s="19" t="s">
        <v>108</v>
      </c>
      <c r="J19" s="19" t="s">
        <v>109</v>
      </c>
      <c r="K19" s="9" t="s">
        <v>110</v>
      </c>
      <c r="L19" s="9" t="s">
        <v>27</v>
      </c>
    </row>
    <row r="20" spans="1:12" ht="27">
      <c r="A20" s="9">
        <v>13</v>
      </c>
      <c r="B20" s="9" t="s">
        <v>111</v>
      </c>
      <c r="C20" s="9" t="s">
        <v>112</v>
      </c>
      <c r="D20" s="9" t="s">
        <v>30</v>
      </c>
      <c r="E20" s="19" t="s">
        <v>113</v>
      </c>
      <c r="F20" s="9" t="s">
        <v>49</v>
      </c>
      <c r="G20" s="9" t="s">
        <v>41</v>
      </c>
      <c r="H20" s="20">
        <v>57000</v>
      </c>
      <c r="I20" s="19" t="s">
        <v>114</v>
      </c>
      <c r="J20" s="19" t="s">
        <v>115</v>
      </c>
      <c r="K20" s="9" t="s">
        <v>116</v>
      </c>
      <c r="L20" s="9" t="s">
        <v>27</v>
      </c>
    </row>
    <row r="21" spans="1:12" ht="67.5">
      <c r="A21" s="9">
        <v>14</v>
      </c>
      <c r="B21" s="9" t="s">
        <v>117</v>
      </c>
      <c r="C21" s="9" t="s">
        <v>118</v>
      </c>
      <c r="D21" s="9" t="s">
        <v>30</v>
      </c>
      <c r="E21" s="19" t="s">
        <v>119</v>
      </c>
      <c r="F21" s="9" t="s">
        <v>22</v>
      </c>
      <c r="G21" s="9" t="s">
        <v>41</v>
      </c>
      <c r="H21" s="20">
        <v>105000</v>
      </c>
      <c r="I21" s="19" t="s">
        <v>120</v>
      </c>
      <c r="J21" s="19" t="s">
        <v>121</v>
      </c>
      <c r="K21" s="9" t="s">
        <v>122</v>
      </c>
      <c r="L21" s="9" t="s">
        <v>27</v>
      </c>
    </row>
    <row r="22" spans="1:12" ht="67.5">
      <c r="A22" s="9">
        <v>15</v>
      </c>
      <c r="B22" s="9" t="s">
        <v>123</v>
      </c>
      <c r="C22" s="9" t="s">
        <v>124</v>
      </c>
      <c r="D22" s="9" t="s">
        <v>30</v>
      </c>
      <c r="E22" s="19" t="s">
        <v>125</v>
      </c>
      <c r="F22" s="9" t="s">
        <v>22</v>
      </c>
      <c r="G22" s="9" t="s">
        <v>41</v>
      </c>
      <c r="H22" s="20">
        <v>120000</v>
      </c>
      <c r="I22" s="19" t="s">
        <v>126</v>
      </c>
      <c r="J22" s="19" t="s">
        <v>121</v>
      </c>
      <c r="K22" s="9" t="s">
        <v>127</v>
      </c>
      <c r="L22" s="9" t="s">
        <v>27</v>
      </c>
    </row>
    <row r="23" spans="1:12" ht="81">
      <c r="A23" s="9">
        <v>16</v>
      </c>
      <c r="B23" s="9" t="s">
        <v>128</v>
      </c>
      <c r="C23" s="9" t="s">
        <v>129</v>
      </c>
      <c r="D23" s="9" t="s">
        <v>39</v>
      </c>
      <c r="E23" s="19" t="s">
        <v>130</v>
      </c>
      <c r="F23" s="9" t="s">
        <v>131</v>
      </c>
      <c r="G23" s="9" t="s">
        <v>41</v>
      </c>
      <c r="H23" s="20">
        <v>150000</v>
      </c>
      <c r="I23" s="19" t="s">
        <v>132</v>
      </c>
      <c r="J23" s="19" t="s">
        <v>133</v>
      </c>
      <c r="K23" s="9" t="s">
        <v>134</v>
      </c>
      <c r="L23" s="9" t="s">
        <v>27</v>
      </c>
    </row>
    <row r="24" spans="1:12" ht="67.5">
      <c r="A24" s="9">
        <v>17</v>
      </c>
      <c r="B24" s="9" t="s">
        <v>135</v>
      </c>
      <c r="C24" s="9" t="s">
        <v>136</v>
      </c>
      <c r="D24" s="9" t="s">
        <v>137</v>
      </c>
      <c r="E24" s="19" t="s">
        <v>138</v>
      </c>
      <c r="F24" s="9" t="s">
        <v>22</v>
      </c>
      <c r="G24" s="9" t="s">
        <v>41</v>
      </c>
      <c r="H24" s="20">
        <v>23856</v>
      </c>
      <c r="I24" s="19" t="s">
        <v>139</v>
      </c>
      <c r="J24" s="19" t="s">
        <v>140</v>
      </c>
      <c r="K24" s="9" t="s">
        <v>141</v>
      </c>
      <c r="L24" s="9" t="s">
        <v>27</v>
      </c>
    </row>
    <row r="25" spans="1:12" ht="81">
      <c r="A25" s="9">
        <v>18</v>
      </c>
      <c r="B25" s="9" t="s">
        <v>142</v>
      </c>
      <c r="C25" s="9" t="s">
        <v>143</v>
      </c>
      <c r="D25" s="9" t="s">
        <v>144</v>
      </c>
      <c r="E25" s="19" t="s">
        <v>145</v>
      </c>
      <c r="F25" s="9" t="s">
        <v>49</v>
      </c>
      <c r="G25" s="9" t="s">
        <v>41</v>
      </c>
      <c r="H25" s="20">
        <v>17000</v>
      </c>
      <c r="I25" s="19" t="s">
        <v>146</v>
      </c>
      <c r="J25" s="19" t="s">
        <v>147</v>
      </c>
      <c r="K25" s="9" t="s">
        <v>148</v>
      </c>
      <c r="L25" s="9" t="s">
        <v>27</v>
      </c>
    </row>
    <row r="26" spans="1:12" ht="14.25">
      <c r="A26" s="9"/>
      <c r="B26" s="10" t="s">
        <v>149</v>
      </c>
      <c r="C26" s="9"/>
      <c r="D26" s="9"/>
      <c r="E26" s="19"/>
      <c r="F26" s="9"/>
      <c r="G26" s="9"/>
      <c r="H26" s="20"/>
      <c r="I26" s="19"/>
      <c r="J26" s="19"/>
      <c r="K26" s="9"/>
      <c r="L26" s="9"/>
    </row>
    <row r="27" spans="1:12" ht="14.25">
      <c r="A27" s="7" t="s">
        <v>17</v>
      </c>
      <c r="B27" s="8">
        <f>COUNTIF(L28:L1070,"=柳州市人民政府")</f>
        <v>2</v>
      </c>
      <c r="C27" s="7"/>
      <c r="D27" s="7"/>
      <c r="E27" s="17"/>
      <c r="F27" s="18"/>
      <c r="G27" s="7"/>
      <c r="H27" s="16">
        <f>SUMIF(L28:L1070,"=柳州市人民政府",H28:H1070)</f>
        <v>297712.5</v>
      </c>
      <c r="I27" s="22"/>
      <c r="J27" s="22"/>
      <c r="K27" s="16"/>
      <c r="L27" s="7"/>
    </row>
    <row r="28" spans="1:12" ht="108">
      <c r="A28" s="9">
        <v>1</v>
      </c>
      <c r="B28" s="9" t="s">
        <v>150</v>
      </c>
      <c r="C28" s="9" t="s">
        <v>151</v>
      </c>
      <c r="D28" s="9" t="s">
        <v>39</v>
      </c>
      <c r="E28" s="19" t="s">
        <v>152</v>
      </c>
      <c r="F28" s="9" t="s">
        <v>22</v>
      </c>
      <c r="G28" s="9" t="s">
        <v>41</v>
      </c>
      <c r="H28" s="20">
        <v>250000</v>
      </c>
      <c r="I28" s="19" t="s">
        <v>153</v>
      </c>
      <c r="J28" s="19" t="s">
        <v>154</v>
      </c>
      <c r="K28" s="9" t="s">
        <v>155</v>
      </c>
      <c r="L28" s="9" t="s">
        <v>156</v>
      </c>
    </row>
    <row r="29" spans="1:12" ht="67.5">
      <c r="A29" s="9">
        <v>2</v>
      </c>
      <c r="B29" s="9" t="s">
        <v>157</v>
      </c>
      <c r="C29" s="9" t="s">
        <v>158</v>
      </c>
      <c r="D29" s="9" t="s">
        <v>144</v>
      </c>
      <c r="E29" s="19" t="s">
        <v>159</v>
      </c>
      <c r="F29" s="9" t="s">
        <v>22</v>
      </c>
      <c r="G29" s="9" t="s">
        <v>41</v>
      </c>
      <c r="H29" s="20">
        <v>47712.5</v>
      </c>
      <c r="I29" s="19" t="s">
        <v>160</v>
      </c>
      <c r="J29" s="19" t="s">
        <v>161</v>
      </c>
      <c r="K29" s="9" t="s">
        <v>162</v>
      </c>
      <c r="L29" s="9" t="s">
        <v>156</v>
      </c>
    </row>
    <row r="30" spans="1:12" ht="14.25">
      <c r="A30" s="9"/>
      <c r="B30" s="10" t="s">
        <v>163</v>
      </c>
      <c r="C30" s="9"/>
      <c r="D30" s="9"/>
      <c r="E30" s="19"/>
      <c r="F30" s="9"/>
      <c r="G30" s="9"/>
      <c r="H30" s="20"/>
      <c r="I30" s="19"/>
      <c r="J30" s="19"/>
      <c r="K30" s="9"/>
      <c r="L30" s="9"/>
    </row>
    <row r="31" spans="1:12" ht="14.25">
      <c r="A31" s="7" t="s">
        <v>17</v>
      </c>
      <c r="B31" s="8">
        <f>COUNTIF(L32:L1073,"=桂林市人民政府")</f>
        <v>4</v>
      </c>
      <c r="C31" s="7"/>
      <c r="D31" s="7"/>
      <c r="E31" s="17"/>
      <c r="F31" s="18"/>
      <c r="G31" s="7"/>
      <c r="H31" s="16">
        <f>SUMIF(L32:L1073,"=桂林市人民政府",H32:H1073)</f>
        <v>713760</v>
      </c>
      <c r="I31" s="22"/>
      <c r="J31" s="22"/>
      <c r="K31" s="16"/>
      <c r="L31" s="7"/>
    </row>
    <row r="32" spans="1:12" ht="94.5">
      <c r="A32" s="9">
        <v>1</v>
      </c>
      <c r="B32" s="9" t="s">
        <v>164</v>
      </c>
      <c r="C32" s="9" t="s">
        <v>165</v>
      </c>
      <c r="D32" s="9" t="s">
        <v>39</v>
      </c>
      <c r="E32" s="19" t="s">
        <v>166</v>
      </c>
      <c r="F32" s="9" t="s">
        <v>49</v>
      </c>
      <c r="G32" s="9" t="s">
        <v>59</v>
      </c>
      <c r="H32" s="20">
        <v>48000</v>
      </c>
      <c r="I32" s="19" t="s">
        <v>167</v>
      </c>
      <c r="J32" s="19" t="s">
        <v>168</v>
      </c>
      <c r="K32" s="9" t="s">
        <v>169</v>
      </c>
      <c r="L32" s="9" t="s">
        <v>170</v>
      </c>
    </row>
    <row r="33" spans="1:12" ht="67.5">
      <c r="A33" s="9">
        <v>2</v>
      </c>
      <c r="B33" s="9" t="s">
        <v>171</v>
      </c>
      <c r="C33" s="9" t="s">
        <v>172</v>
      </c>
      <c r="D33" s="9" t="s">
        <v>39</v>
      </c>
      <c r="E33" s="19" t="s">
        <v>173</v>
      </c>
      <c r="F33" s="9" t="s">
        <v>174</v>
      </c>
      <c r="G33" s="9" t="s">
        <v>41</v>
      </c>
      <c r="H33" s="20">
        <v>100000</v>
      </c>
      <c r="I33" s="19" t="s">
        <v>175</v>
      </c>
      <c r="J33" s="19" t="s">
        <v>176</v>
      </c>
      <c r="K33" s="9" t="s">
        <v>177</v>
      </c>
      <c r="L33" s="9" t="s">
        <v>170</v>
      </c>
    </row>
    <row r="34" spans="1:12" ht="54">
      <c r="A34" s="9">
        <v>3</v>
      </c>
      <c r="B34" s="9" t="s">
        <v>178</v>
      </c>
      <c r="C34" s="9" t="s">
        <v>179</v>
      </c>
      <c r="D34" s="9" t="s">
        <v>39</v>
      </c>
      <c r="E34" s="19" t="s">
        <v>180</v>
      </c>
      <c r="F34" s="9" t="s">
        <v>58</v>
      </c>
      <c r="G34" s="9" t="s">
        <v>41</v>
      </c>
      <c r="H34" s="20">
        <v>65760</v>
      </c>
      <c r="I34" s="19" t="s">
        <v>181</v>
      </c>
      <c r="J34" s="19" t="s">
        <v>182</v>
      </c>
      <c r="K34" s="9" t="s">
        <v>183</v>
      </c>
      <c r="L34" s="9" t="s">
        <v>170</v>
      </c>
    </row>
    <row r="35" spans="1:12" ht="75.75" customHeight="1">
      <c r="A35" s="9">
        <v>4</v>
      </c>
      <c r="B35" s="9" t="s">
        <v>184</v>
      </c>
      <c r="C35" s="9" t="s">
        <v>185</v>
      </c>
      <c r="D35" s="9" t="s">
        <v>105</v>
      </c>
      <c r="E35" s="19" t="s">
        <v>186</v>
      </c>
      <c r="F35" s="9" t="s">
        <v>32</v>
      </c>
      <c r="G35" s="9" t="s">
        <v>41</v>
      </c>
      <c r="H35" s="20">
        <v>500000</v>
      </c>
      <c r="I35" s="21" t="s">
        <v>187</v>
      </c>
      <c r="J35" s="19" t="s">
        <v>168</v>
      </c>
      <c r="K35" s="9" t="s">
        <v>188</v>
      </c>
      <c r="L35" s="9" t="s">
        <v>170</v>
      </c>
    </row>
    <row r="36" spans="1:12" ht="14.25">
      <c r="A36" s="9"/>
      <c r="B36" s="10" t="s">
        <v>189</v>
      </c>
      <c r="C36" s="9"/>
      <c r="D36" s="9"/>
      <c r="E36" s="19"/>
      <c r="F36" s="9"/>
      <c r="G36" s="9"/>
      <c r="H36" s="20"/>
      <c r="I36" s="19"/>
      <c r="J36" s="19"/>
      <c r="K36" s="9"/>
      <c r="L36" s="9"/>
    </row>
    <row r="37" spans="1:12" ht="14.25">
      <c r="A37" s="7" t="s">
        <v>17</v>
      </c>
      <c r="B37" s="8">
        <f>COUNTIF(L38:L1078,"=梧州市人民政府")</f>
        <v>9</v>
      </c>
      <c r="C37" s="7"/>
      <c r="D37" s="7"/>
      <c r="E37" s="17"/>
      <c r="F37" s="18"/>
      <c r="G37" s="7"/>
      <c r="H37" s="16">
        <f>SUMIF(L38:L1078,"=梧州市人民政府",H38:H1078)</f>
        <v>971041.3</v>
      </c>
      <c r="I37" s="22"/>
      <c r="J37" s="22"/>
      <c r="K37" s="16"/>
      <c r="L37" s="7"/>
    </row>
    <row r="38" spans="1:12" ht="94.5">
      <c r="A38" s="9">
        <v>1</v>
      </c>
      <c r="B38" s="9" t="s">
        <v>190</v>
      </c>
      <c r="C38" s="9" t="s">
        <v>191</v>
      </c>
      <c r="D38" s="9" t="s">
        <v>144</v>
      </c>
      <c r="E38" s="19" t="s">
        <v>192</v>
      </c>
      <c r="F38" s="9" t="s">
        <v>49</v>
      </c>
      <c r="G38" s="9" t="s">
        <v>193</v>
      </c>
      <c r="H38" s="20">
        <v>160000</v>
      </c>
      <c r="I38" s="19" t="s">
        <v>194</v>
      </c>
      <c r="J38" s="19" t="s">
        <v>195</v>
      </c>
      <c r="K38" s="9" t="s">
        <v>196</v>
      </c>
      <c r="L38" s="9" t="s">
        <v>197</v>
      </c>
    </row>
    <row r="39" spans="1:12" ht="67.5">
      <c r="A39" s="9">
        <v>2</v>
      </c>
      <c r="B39" s="9" t="s">
        <v>198</v>
      </c>
      <c r="C39" s="9" t="s">
        <v>199</v>
      </c>
      <c r="D39" s="9" t="s">
        <v>144</v>
      </c>
      <c r="E39" s="19" t="s">
        <v>200</v>
      </c>
      <c r="F39" s="9" t="s">
        <v>58</v>
      </c>
      <c r="G39" s="9" t="s">
        <v>201</v>
      </c>
      <c r="H39" s="20">
        <v>90000</v>
      </c>
      <c r="I39" s="19" t="s">
        <v>202</v>
      </c>
      <c r="J39" s="19" t="s">
        <v>195</v>
      </c>
      <c r="K39" s="9" t="s">
        <v>203</v>
      </c>
      <c r="L39" s="9" t="s">
        <v>197</v>
      </c>
    </row>
    <row r="40" spans="1:12" ht="67.5">
      <c r="A40" s="9">
        <v>3</v>
      </c>
      <c r="B40" s="9" t="s">
        <v>204</v>
      </c>
      <c r="C40" s="9" t="s">
        <v>205</v>
      </c>
      <c r="D40" s="9" t="s">
        <v>105</v>
      </c>
      <c r="E40" s="19" t="s">
        <v>206</v>
      </c>
      <c r="F40" s="9" t="s">
        <v>58</v>
      </c>
      <c r="G40" s="9" t="s">
        <v>207</v>
      </c>
      <c r="H40" s="20">
        <v>11370</v>
      </c>
      <c r="I40" s="19" t="s">
        <v>208</v>
      </c>
      <c r="J40" s="19" t="s">
        <v>209</v>
      </c>
      <c r="K40" s="9" t="s">
        <v>210</v>
      </c>
      <c r="L40" s="9" t="s">
        <v>197</v>
      </c>
    </row>
    <row r="41" spans="1:12" ht="81">
      <c r="A41" s="9">
        <v>4</v>
      </c>
      <c r="B41" s="9" t="s">
        <v>211</v>
      </c>
      <c r="C41" s="9" t="s">
        <v>212</v>
      </c>
      <c r="D41" s="9" t="s">
        <v>213</v>
      </c>
      <c r="E41" s="19" t="s">
        <v>214</v>
      </c>
      <c r="F41" s="9" t="s">
        <v>22</v>
      </c>
      <c r="G41" s="9" t="s">
        <v>93</v>
      </c>
      <c r="H41" s="20">
        <v>70000</v>
      </c>
      <c r="I41" s="19" t="s">
        <v>215</v>
      </c>
      <c r="J41" s="19" t="s">
        <v>216</v>
      </c>
      <c r="K41" s="9" t="s">
        <v>217</v>
      </c>
      <c r="L41" s="9" t="s">
        <v>197</v>
      </c>
    </row>
    <row r="42" spans="1:12" ht="54">
      <c r="A42" s="9">
        <v>5</v>
      </c>
      <c r="B42" s="9" t="s">
        <v>218</v>
      </c>
      <c r="C42" s="9" t="s">
        <v>219</v>
      </c>
      <c r="D42" s="9" t="s">
        <v>220</v>
      </c>
      <c r="E42" s="19" t="s">
        <v>221</v>
      </c>
      <c r="F42" s="9" t="s">
        <v>22</v>
      </c>
      <c r="G42" s="9" t="s">
        <v>41</v>
      </c>
      <c r="H42" s="20">
        <v>118975</v>
      </c>
      <c r="I42" s="19" t="s">
        <v>222</v>
      </c>
      <c r="J42" s="19" t="s">
        <v>223</v>
      </c>
      <c r="K42" s="9" t="s">
        <v>224</v>
      </c>
      <c r="L42" s="9" t="s">
        <v>197</v>
      </c>
    </row>
    <row r="43" spans="1:12" ht="40.5">
      <c r="A43" s="9">
        <v>6</v>
      </c>
      <c r="B43" s="9" t="s">
        <v>225</v>
      </c>
      <c r="C43" s="9" t="s">
        <v>226</v>
      </c>
      <c r="D43" s="9" t="s">
        <v>220</v>
      </c>
      <c r="E43" s="19" t="s">
        <v>227</v>
      </c>
      <c r="F43" s="9" t="s">
        <v>22</v>
      </c>
      <c r="G43" s="9" t="s">
        <v>41</v>
      </c>
      <c r="H43" s="20">
        <v>105696.3</v>
      </c>
      <c r="I43" s="19" t="s">
        <v>222</v>
      </c>
      <c r="J43" s="19" t="s">
        <v>228</v>
      </c>
      <c r="K43" s="9" t="s">
        <v>229</v>
      </c>
      <c r="L43" s="9" t="s">
        <v>197</v>
      </c>
    </row>
    <row r="44" spans="1:12" ht="54">
      <c r="A44" s="9">
        <v>7</v>
      </c>
      <c r="B44" s="9" t="s">
        <v>230</v>
      </c>
      <c r="C44" s="9" t="s">
        <v>231</v>
      </c>
      <c r="D44" s="9" t="s">
        <v>30</v>
      </c>
      <c r="E44" s="19" t="s">
        <v>232</v>
      </c>
      <c r="F44" s="9" t="s">
        <v>58</v>
      </c>
      <c r="G44" s="9" t="s">
        <v>41</v>
      </c>
      <c r="H44" s="20">
        <v>80000</v>
      </c>
      <c r="I44" s="19" t="s">
        <v>233</v>
      </c>
      <c r="J44" s="19" t="s">
        <v>234</v>
      </c>
      <c r="K44" s="9" t="s">
        <v>235</v>
      </c>
      <c r="L44" s="9" t="s">
        <v>197</v>
      </c>
    </row>
    <row r="45" spans="1:12" ht="40.5">
      <c r="A45" s="9">
        <v>8</v>
      </c>
      <c r="B45" s="9" t="s">
        <v>236</v>
      </c>
      <c r="C45" s="9" t="s">
        <v>237</v>
      </c>
      <c r="D45" s="9" t="s">
        <v>238</v>
      </c>
      <c r="E45" s="19" t="s">
        <v>239</v>
      </c>
      <c r="F45" s="9" t="s">
        <v>58</v>
      </c>
      <c r="G45" s="9" t="s">
        <v>193</v>
      </c>
      <c r="H45" s="20">
        <v>175000</v>
      </c>
      <c r="I45" s="19" t="s">
        <v>240</v>
      </c>
      <c r="J45" s="19" t="s">
        <v>234</v>
      </c>
      <c r="K45" s="9" t="s">
        <v>235</v>
      </c>
      <c r="L45" s="9" t="s">
        <v>197</v>
      </c>
    </row>
    <row r="46" spans="1:12" ht="54">
      <c r="A46" s="9">
        <v>9</v>
      </c>
      <c r="B46" s="9" t="s">
        <v>241</v>
      </c>
      <c r="C46" s="9" t="s">
        <v>242</v>
      </c>
      <c r="D46" s="9" t="s">
        <v>105</v>
      </c>
      <c r="E46" s="19" t="s">
        <v>243</v>
      </c>
      <c r="F46" s="9" t="s">
        <v>244</v>
      </c>
      <c r="G46" s="9" t="s">
        <v>201</v>
      </c>
      <c r="H46" s="20">
        <v>160000</v>
      </c>
      <c r="I46" s="19" t="s">
        <v>245</v>
      </c>
      <c r="J46" s="19" t="s">
        <v>246</v>
      </c>
      <c r="K46" s="9" t="s">
        <v>247</v>
      </c>
      <c r="L46" s="9" t="s">
        <v>197</v>
      </c>
    </row>
    <row r="47" spans="1:12" ht="14.25">
      <c r="A47" s="9"/>
      <c r="B47" s="10" t="s">
        <v>248</v>
      </c>
      <c r="C47" s="9"/>
      <c r="D47" s="9"/>
      <c r="E47" s="19"/>
      <c r="F47" s="9"/>
      <c r="G47" s="9"/>
      <c r="H47" s="20"/>
      <c r="I47" s="19"/>
      <c r="J47" s="19"/>
      <c r="K47" s="9"/>
      <c r="L47" s="9"/>
    </row>
    <row r="48" spans="1:12" ht="14.25">
      <c r="A48" s="7" t="s">
        <v>17</v>
      </c>
      <c r="B48" s="8">
        <f>COUNTIF(L49:L1089,"=北海市人民政府")</f>
        <v>6</v>
      </c>
      <c r="C48" s="9"/>
      <c r="D48" s="9"/>
      <c r="E48" s="19"/>
      <c r="F48" s="9"/>
      <c r="G48" s="9"/>
      <c r="H48" s="16">
        <f>SUMIF(L49:L1089,"=北海市人民政府",H49:H1089)</f>
        <v>312472</v>
      </c>
      <c r="I48" s="19"/>
      <c r="J48" s="19"/>
      <c r="K48" s="9"/>
      <c r="L48" s="9"/>
    </row>
    <row r="49" spans="1:12" ht="67.5">
      <c r="A49" s="9">
        <v>1</v>
      </c>
      <c r="B49" s="9" t="s">
        <v>249</v>
      </c>
      <c r="C49" s="9" t="s">
        <v>250</v>
      </c>
      <c r="D49" s="9" t="s">
        <v>251</v>
      </c>
      <c r="E49" s="19" t="s">
        <v>252</v>
      </c>
      <c r="F49" s="9" t="s">
        <v>49</v>
      </c>
      <c r="G49" s="9" t="s">
        <v>23</v>
      </c>
      <c r="H49" s="20">
        <v>68610</v>
      </c>
      <c r="I49" s="19" t="s">
        <v>253</v>
      </c>
      <c r="J49" s="19" t="s">
        <v>254</v>
      </c>
      <c r="K49" s="9" t="s">
        <v>255</v>
      </c>
      <c r="L49" s="9" t="s">
        <v>256</v>
      </c>
    </row>
    <row r="50" spans="1:12" ht="54">
      <c r="A50" s="9">
        <v>2</v>
      </c>
      <c r="B50" s="9" t="s">
        <v>257</v>
      </c>
      <c r="C50" s="9" t="s">
        <v>258</v>
      </c>
      <c r="D50" s="9" t="s">
        <v>259</v>
      </c>
      <c r="E50" s="19" t="s">
        <v>260</v>
      </c>
      <c r="F50" s="9" t="s">
        <v>22</v>
      </c>
      <c r="G50" s="9" t="s">
        <v>41</v>
      </c>
      <c r="H50" s="20">
        <v>20000</v>
      </c>
      <c r="I50" s="19" t="s">
        <v>261</v>
      </c>
      <c r="J50" s="19" t="s">
        <v>262</v>
      </c>
      <c r="K50" s="9" t="s">
        <v>263</v>
      </c>
      <c r="L50" s="9" t="s">
        <v>256</v>
      </c>
    </row>
    <row r="51" spans="1:12" ht="67.5">
      <c r="A51" s="9">
        <v>3</v>
      </c>
      <c r="B51" s="9" t="s">
        <v>264</v>
      </c>
      <c r="C51" s="9" t="s">
        <v>258</v>
      </c>
      <c r="D51" s="9" t="s">
        <v>39</v>
      </c>
      <c r="E51" s="19" t="s">
        <v>265</v>
      </c>
      <c r="F51" s="9" t="s">
        <v>49</v>
      </c>
      <c r="G51" s="9" t="s">
        <v>41</v>
      </c>
      <c r="H51" s="20">
        <v>60000</v>
      </c>
      <c r="I51" s="19" t="s">
        <v>266</v>
      </c>
      <c r="J51" s="19" t="s">
        <v>267</v>
      </c>
      <c r="K51" s="9" t="s">
        <v>268</v>
      </c>
      <c r="L51" s="9" t="s">
        <v>256</v>
      </c>
    </row>
    <row r="52" spans="1:12" ht="54">
      <c r="A52" s="9">
        <v>4</v>
      </c>
      <c r="B52" s="9" t="s">
        <v>269</v>
      </c>
      <c r="C52" s="9" t="s">
        <v>270</v>
      </c>
      <c r="D52" s="9" t="s">
        <v>271</v>
      </c>
      <c r="E52" s="19" t="s">
        <v>272</v>
      </c>
      <c r="F52" s="9" t="s">
        <v>49</v>
      </c>
      <c r="G52" s="9" t="s">
        <v>41</v>
      </c>
      <c r="H52" s="20">
        <v>23000</v>
      </c>
      <c r="I52" s="19" t="s">
        <v>273</v>
      </c>
      <c r="J52" s="19" t="s">
        <v>274</v>
      </c>
      <c r="K52" s="9" t="s">
        <v>275</v>
      </c>
      <c r="L52" s="9" t="s">
        <v>256</v>
      </c>
    </row>
    <row r="53" spans="1:12" ht="40.5">
      <c r="A53" s="9">
        <v>5</v>
      </c>
      <c r="B53" s="9" t="s">
        <v>276</v>
      </c>
      <c r="C53" s="9" t="s">
        <v>277</v>
      </c>
      <c r="D53" s="9" t="s">
        <v>39</v>
      </c>
      <c r="E53" s="19" t="s">
        <v>278</v>
      </c>
      <c r="F53" s="9" t="s">
        <v>49</v>
      </c>
      <c r="G53" s="9" t="s">
        <v>41</v>
      </c>
      <c r="H53" s="20">
        <v>60000</v>
      </c>
      <c r="I53" s="19" t="s">
        <v>279</v>
      </c>
      <c r="J53" s="19" t="s">
        <v>280</v>
      </c>
      <c r="K53" s="9" t="s">
        <v>281</v>
      </c>
      <c r="L53" s="9" t="s">
        <v>256</v>
      </c>
    </row>
    <row r="54" spans="1:12" ht="54">
      <c r="A54" s="9">
        <v>6</v>
      </c>
      <c r="B54" s="9" t="s">
        <v>282</v>
      </c>
      <c r="C54" s="9" t="s">
        <v>283</v>
      </c>
      <c r="D54" s="9" t="s">
        <v>284</v>
      </c>
      <c r="E54" s="19" t="s">
        <v>285</v>
      </c>
      <c r="F54" s="9" t="s">
        <v>49</v>
      </c>
      <c r="G54" s="9" t="s">
        <v>286</v>
      </c>
      <c r="H54" s="20">
        <v>80862</v>
      </c>
      <c r="I54" s="19" t="s">
        <v>287</v>
      </c>
      <c r="J54" s="19" t="s">
        <v>288</v>
      </c>
      <c r="K54" s="9" t="s">
        <v>289</v>
      </c>
      <c r="L54" s="9" t="s">
        <v>256</v>
      </c>
    </row>
    <row r="55" spans="1:12" ht="14.25">
      <c r="A55" s="9"/>
      <c r="B55" s="10" t="s">
        <v>290</v>
      </c>
      <c r="C55" s="9"/>
      <c r="D55" s="9"/>
      <c r="E55" s="19"/>
      <c r="F55" s="9"/>
      <c r="G55" s="9"/>
      <c r="H55" s="20"/>
      <c r="I55" s="19"/>
      <c r="J55" s="19"/>
      <c r="K55" s="9"/>
      <c r="L55" s="9"/>
    </row>
    <row r="56" spans="1:12" ht="14.25">
      <c r="A56" s="7" t="s">
        <v>17</v>
      </c>
      <c r="B56" s="8">
        <f>COUNTIF(L57:L1097,"=崇左市人民政府")</f>
        <v>9</v>
      </c>
      <c r="C56" s="7"/>
      <c r="D56" s="7"/>
      <c r="E56" s="17"/>
      <c r="F56" s="18"/>
      <c r="G56" s="7"/>
      <c r="H56" s="16">
        <f>SUMIF(L57:L1097,"=崇左市人民政府",H57:H1097)</f>
        <v>1049547</v>
      </c>
      <c r="I56" s="22"/>
      <c r="J56" s="22"/>
      <c r="K56" s="16"/>
      <c r="L56" s="7"/>
    </row>
    <row r="57" spans="1:12" ht="67.5">
      <c r="A57" s="9">
        <v>1</v>
      </c>
      <c r="B57" s="9" t="s">
        <v>291</v>
      </c>
      <c r="C57" s="9"/>
      <c r="D57" s="9" t="s">
        <v>292</v>
      </c>
      <c r="E57" s="19" t="s">
        <v>293</v>
      </c>
      <c r="F57" s="9" t="s">
        <v>174</v>
      </c>
      <c r="G57" s="9" t="s">
        <v>41</v>
      </c>
      <c r="H57" s="20">
        <v>90000</v>
      </c>
      <c r="I57" s="19" t="s">
        <v>294</v>
      </c>
      <c r="J57" s="19" t="s">
        <v>295</v>
      </c>
      <c r="K57" s="9" t="s">
        <v>296</v>
      </c>
      <c r="L57" s="9" t="s">
        <v>297</v>
      </c>
    </row>
    <row r="58" spans="1:12" ht="40.5">
      <c r="A58" s="9">
        <v>2</v>
      </c>
      <c r="B58" s="9" t="s">
        <v>298</v>
      </c>
      <c r="C58" s="9" t="s">
        <v>299</v>
      </c>
      <c r="D58" s="9" t="s">
        <v>30</v>
      </c>
      <c r="E58" s="19" t="s">
        <v>300</v>
      </c>
      <c r="F58" s="9" t="s">
        <v>174</v>
      </c>
      <c r="G58" s="9" t="s">
        <v>41</v>
      </c>
      <c r="H58" s="20">
        <v>21160</v>
      </c>
      <c r="I58" s="19" t="s">
        <v>301</v>
      </c>
      <c r="J58" s="19" t="s">
        <v>302</v>
      </c>
      <c r="K58" s="9" t="s">
        <v>303</v>
      </c>
      <c r="L58" s="9" t="s">
        <v>297</v>
      </c>
    </row>
    <row r="59" spans="1:12" ht="94.5">
      <c r="A59" s="9">
        <v>3</v>
      </c>
      <c r="B59" s="9" t="s">
        <v>304</v>
      </c>
      <c r="C59" s="9" t="s">
        <v>305</v>
      </c>
      <c r="D59" s="9" t="s">
        <v>306</v>
      </c>
      <c r="E59" s="19" t="s">
        <v>307</v>
      </c>
      <c r="F59" s="9" t="s">
        <v>174</v>
      </c>
      <c r="G59" s="9" t="s">
        <v>308</v>
      </c>
      <c r="H59" s="20">
        <v>30002</v>
      </c>
      <c r="I59" s="19" t="s">
        <v>309</v>
      </c>
      <c r="J59" s="19" t="s">
        <v>310</v>
      </c>
      <c r="K59" s="9" t="s">
        <v>311</v>
      </c>
      <c r="L59" s="9" t="s">
        <v>297</v>
      </c>
    </row>
    <row r="60" spans="1:12" ht="54">
      <c r="A60" s="9">
        <v>4</v>
      </c>
      <c r="B60" s="9" t="s">
        <v>312</v>
      </c>
      <c r="C60" s="9" t="s">
        <v>313</v>
      </c>
      <c r="D60" s="9" t="s">
        <v>39</v>
      </c>
      <c r="E60" s="19" t="s">
        <v>314</v>
      </c>
      <c r="F60" s="9" t="s">
        <v>315</v>
      </c>
      <c r="G60" s="9" t="s">
        <v>59</v>
      </c>
      <c r="H60" s="20">
        <v>360000</v>
      </c>
      <c r="I60" s="19" t="s">
        <v>316</v>
      </c>
      <c r="J60" s="19" t="s">
        <v>317</v>
      </c>
      <c r="K60" s="9" t="s">
        <v>318</v>
      </c>
      <c r="L60" s="9" t="s">
        <v>297</v>
      </c>
    </row>
    <row r="61" spans="1:12" ht="121.5">
      <c r="A61" s="9">
        <v>5</v>
      </c>
      <c r="B61" s="9" t="s">
        <v>319</v>
      </c>
      <c r="C61" s="9" t="s">
        <v>320</v>
      </c>
      <c r="D61" s="9" t="s">
        <v>321</v>
      </c>
      <c r="E61" s="19" t="s">
        <v>322</v>
      </c>
      <c r="F61" s="9" t="s">
        <v>174</v>
      </c>
      <c r="G61" s="9" t="s">
        <v>41</v>
      </c>
      <c r="H61" s="20">
        <v>87276</v>
      </c>
      <c r="I61" s="19" t="s">
        <v>323</v>
      </c>
      <c r="J61" s="19" t="s">
        <v>324</v>
      </c>
      <c r="K61" s="9" t="s">
        <v>325</v>
      </c>
      <c r="L61" s="9" t="s">
        <v>297</v>
      </c>
    </row>
    <row r="62" spans="1:12" ht="94.5">
      <c r="A62" s="9">
        <v>6</v>
      </c>
      <c r="B62" s="9" t="s">
        <v>326</v>
      </c>
      <c r="C62" s="9" t="s">
        <v>327</v>
      </c>
      <c r="D62" s="9" t="s">
        <v>328</v>
      </c>
      <c r="E62" s="19" t="s">
        <v>329</v>
      </c>
      <c r="F62" s="9" t="s">
        <v>330</v>
      </c>
      <c r="G62" s="9" t="s">
        <v>107</v>
      </c>
      <c r="H62" s="20">
        <v>11580</v>
      </c>
      <c r="I62" s="19" t="s">
        <v>331</v>
      </c>
      <c r="J62" s="19" t="s">
        <v>332</v>
      </c>
      <c r="K62" s="9" t="s">
        <v>333</v>
      </c>
      <c r="L62" s="9" t="s">
        <v>297</v>
      </c>
    </row>
    <row r="63" spans="1:12" ht="54">
      <c r="A63" s="9">
        <v>7</v>
      </c>
      <c r="B63" s="9" t="s">
        <v>334</v>
      </c>
      <c r="C63" s="9" t="s">
        <v>335</v>
      </c>
      <c r="D63" s="9" t="s">
        <v>336</v>
      </c>
      <c r="E63" s="19" t="s">
        <v>337</v>
      </c>
      <c r="F63" s="9" t="s">
        <v>174</v>
      </c>
      <c r="G63" s="9" t="s">
        <v>338</v>
      </c>
      <c r="H63" s="20">
        <v>21913</v>
      </c>
      <c r="I63" s="19" t="s">
        <v>339</v>
      </c>
      <c r="J63" s="19" t="s">
        <v>340</v>
      </c>
      <c r="K63" s="9" t="s">
        <v>341</v>
      </c>
      <c r="L63" s="9" t="s">
        <v>297</v>
      </c>
    </row>
    <row r="64" spans="1:12" ht="189">
      <c r="A64" s="9">
        <v>8</v>
      </c>
      <c r="B64" s="9" t="s">
        <v>342</v>
      </c>
      <c r="C64" s="9" t="s">
        <v>343</v>
      </c>
      <c r="D64" s="9" t="s">
        <v>321</v>
      </c>
      <c r="E64" s="19" t="s">
        <v>344</v>
      </c>
      <c r="F64" s="9" t="s">
        <v>345</v>
      </c>
      <c r="G64" s="9" t="s">
        <v>346</v>
      </c>
      <c r="H64" s="20">
        <v>377616</v>
      </c>
      <c r="I64" s="19" t="s">
        <v>347</v>
      </c>
      <c r="J64" s="19" t="s">
        <v>209</v>
      </c>
      <c r="K64" s="9" t="s">
        <v>348</v>
      </c>
      <c r="L64" s="9" t="s">
        <v>297</v>
      </c>
    </row>
    <row r="65" spans="1:12" ht="54">
      <c r="A65" s="9">
        <v>9</v>
      </c>
      <c r="B65" s="9" t="s">
        <v>349</v>
      </c>
      <c r="C65" s="9" t="s">
        <v>350</v>
      </c>
      <c r="D65" s="9" t="s">
        <v>105</v>
      </c>
      <c r="E65" s="19" t="s">
        <v>351</v>
      </c>
      <c r="F65" s="9" t="s">
        <v>174</v>
      </c>
      <c r="G65" s="9" t="s">
        <v>41</v>
      </c>
      <c r="H65" s="20">
        <v>50000</v>
      </c>
      <c r="I65" s="19" t="s">
        <v>352</v>
      </c>
      <c r="J65" s="19" t="s">
        <v>209</v>
      </c>
      <c r="K65" s="9" t="s">
        <v>353</v>
      </c>
      <c r="L65" s="9" t="s">
        <v>297</v>
      </c>
    </row>
    <row r="66" spans="1:12" ht="14.25">
      <c r="A66" s="9"/>
      <c r="B66" s="10" t="s">
        <v>354</v>
      </c>
      <c r="C66" s="9"/>
      <c r="D66" s="9"/>
      <c r="E66" s="19"/>
      <c r="F66" s="9"/>
      <c r="G66" s="9"/>
      <c r="H66" s="20"/>
      <c r="I66" s="19"/>
      <c r="J66" s="19"/>
      <c r="K66" s="9"/>
      <c r="L66" s="9"/>
    </row>
    <row r="67" spans="1:12" ht="14.25">
      <c r="A67" s="7" t="s">
        <v>17</v>
      </c>
      <c r="B67" s="8">
        <f>COUNTIF(L68:L1106,"=来宾市人民政府")</f>
        <v>8</v>
      </c>
      <c r="C67" s="9"/>
      <c r="D67" s="9"/>
      <c r="E67" s="19"/>
      <c r="F67" s="9"/>
      <c r="G67" s="9"/>
      <c r="H67" s="27">
        <f>SUMIF(L57:L1097,"=来宾市人民政府",H57:H1097)</f>
        <v>480841.35</v>
      </c>
      <c r="I67" s="19"/>
      <c r="J67" s="19"/>
      <c r="K67" s="9"/>
      <c r="L67" s="9"/>
    </row>
    <row r="68" spans="1:12" ht="67.5">
      <c r="A68" s="9">
        <v>1</v>
      </c>
      <c r="B68" s="9" t="s">
        <v>355</v>
      </c>
      <c r="C68" s="9" t="s">
        <v>356</v>
      </c>
      <c r="D68" s="9" t="s">
        <v>144</v>
      </c>
      <c r="E68" s="19" t="s">
        <v>357</v>
      </c>
      <c r="F68" s="9" t="s">
        <v>174</v>
      </c>
      <c r="G68" s="9" t="s">
        <v>59</v>
      </c>
      <c r="H68" s="20">
        <v>120000</v>
      </c>
      <c r="I68" s="19" t="s">
        <v>358</v>
      </c>
      <c r="J68" s="19" t="s">
        <v>359</v>
      </c>
      <c r="K68" s="9" t="s">
        <v>360</v>
      </c>
      <c r="L68" s="9" t="s">
        <v>361</v>
      </c>
    </row>
    <row r="69" spans="1:12" ht="27">
      <c r="A69" s="9">
        <v>2</v>
      </c>
      <c r="B69" s="9" t="s">
        <v>362</v>
      </c>
      <c r="C69" s="9" t="s">
        <v>363</v>
      </c>
      <c r="D69" s="9" t="s">
        <v>364</v>
      </c>
      <c r="E69" s="21" t="s">
        <v>365</v>
      </c>
      <c r="F69" s="9" t="s">
        <v>174</v>
      </c>
      <c r="G69" s="9" t="s">
        <v>366</v>
      </c>
      <c r="H69" s="20">
        <v>68299</v>
      </c>
      <c r="I69" s="19" t="s">
        <v>367</v>
      </c>
      <c r="J69" s="19" t="s">
        <v>368</v>
      </c>
      <c r="K69" s="9" t="s">
        <v>369</v>
      </c>
      <c r="L69" s="9" t="s">
        <v>361</v>
      </c>
    </row>
    <row r="70" spans="1:12" ht="67.5">
      <c r="A70" s="9">
        <v>3</v>
      </c>
      <c r="B70" s="9" t="s">
        <v>370</v>
      </c>
      <c r="C70" s="9" t="s">
        <v>371</v>
      </c>
      <c r="D70" s="9" t="s">
        <v>144</v>
      </c>
      <c r="E70" s="19" t="s">
        <v>372</v>
      </c>
      <c r="F70" s="9" t="s">
        <v>174</v>
      </c>
      <c r="G70" s="9" t="s">
        <v>59</v>
      </c>
      <c r="H70" s="20">
        <v>105000</v>
      </c>
      <c r="I70" s="19" t="s">
        <v>373</v>
      </c>
      <c r="J70" s="19" t="s">
        <v>374</v>
      </c>
      <c r="K70" s="9" t="s">
        <v>375</v>
      </c>
      <c r="L70" s="9" t="s">
        <v>361</v>
      </c>
    </row>
    <row r="71" spans="1:12" ht="67.5">
      <c r="A71" s="9">
        <v>4</v>
      </c>
      <c r="B71" s="9" t="s">
        <v>376</v>
      </c>
      <c r="C71" s="9" t="s">
        <v>377</v>
      </c>
      <c r="D71" s="9" t="s">
        <v>378</v>
      </c>
      <c r="E71" s="19" t="s">
        <v>379</v>
      </c>
      <c r="F71" s="9" t="s">
        <v>174</v>
      </c>
      <c r="G71" s="9" t="s">
        <v>380</v>
      </c>
      <c r="H71" s="20">
        <v>20300</v>
      </c>
      <c r="I71" s="19" t="s">
        <v>381</v>
      </c>
      <c r="J71" s="19" t="s">
        <v>382</v>
      </c>
      <c r="K71" s="9" t="s">
        <v>383</v>
      </c>
      <c r="L71" s="9" t="s">
        <v>361</v>
      </c>
    </row>
    <row r="72" spans="1:12" ht="67.5">
      <c r="A72" s="9">
        <v>5</v>
      </c>
      <c r="B72" s="9" t="s">
        <v>384</v>
      </c>
      <c r="C72" s="9" t="s">
        <v>385</v>
      </c>
      <c r="D72" s="9" t="s">
        <v>105</v>
      </c>
      <c r="E72" s="19" t="s">
        <v>386</v>
      </c>
      <c r="F72" s="9" t="s">
        <v>387</v>
      </c>
      <c r="G72" s="9" t="s">
        <v>41</v>
      </c>
      <c r="H72" s="20">
        <v>50000</v>
      </c>
      <c r="I72" s="19" t="s">
        <v>388</v>
      </c>
      <c r="J72" s="19" t="s">
        <v>389</v>
      </c>
      <c r="K72" s="9" t="s">
        <v>390</v>
      </c>
      <c r="L72" s="9" t="s">
        <v>361</v>
      </c>
    </row>
    <row r="73" spans="1:12" ht="54">
      <c r="A73" s="9">
        <v>6</v>
      </c>
      <c r="B73" s="9" t="s">
        <v>391</v>
      </c>
      <c r="C73" s="9" t="s">
        <v>392</v>
      </c>
      <c r="D73" s="9" t="s">
        <v>30</v>
      </c>
      <c r="E73" s="19" t="s">
        <v>393</v>
      </c>
      <c r="F73" s="9" t="s">
        <v>174</v>
      </c>
      <c r="G73" s="9" t="s">
        <v>59</v>
      </c>
      <c r="H73" s="20">
        <v>85000</v>
      </c>
      <c r="I73" s="19" t="s">
        <v>394</v>
      </c>
      <c r="J73" s="19" t="s">
        <v>395</v>
      </c>
      <c r="K73" s="9" t="s">
        <v>396</v>
      </c>
      <c r="L73" s="9" t="s">
        <v>361</v>
      </c>
    </row>
    <row r="74" spans="1:12" ht="67.5">
      <c r="A74" s="9">
        <v>7</v>
      </c>
      <c r="B74" s="9" t="s">
        <v>397</v>
      </c>
      <c r="C74" s="9" t="s">
        <v>398</v>
      </c>
      <c r="D74" s="9" t="s">
        <v>65</v>
      </c>
      <c r="E74" s="19" t="s">
        <v>399</v>
      </c>
      <c r="F74" s="9" t="s">
        <v>400</v>
      </c>
      <c r="G74" s="9" t="s">
        <v>59</v>
      </c>
      <c r="H74" s="20">
        <v>18000</v>
      </c>
      <c r="I74" s="19" t="s">
        <v>401</v>
      </c>
      <c r="J74" s="19" t="s">
        <v>402</v>
      </c>
      <c r="K74" s="9" t="s">
        <v>403</v>
      </c>
      <c r="L74" s="9" t="s">
        <v>361</v>
      </c>
    </row>
    <row r="75" spans="1:12" ht="108">
      <c r="A75" s="9">
        <v>8</v>
      </c>
      <c r="B75" s="9" t="s">
        <v>404</v>
      </c>
      <c r="C75" s="9" t="s">
        <v>405</v>
      </c>
      <c r="D75" s="9" t="s">
        <v>30</v>
      </c>
      <c r="E75" s="21" t="s">
        <v>406</v>
      </c>
      <c r="F75" s="9" t="s">
        <v>174</v>
      </c>
      <c r="G75" s="9" t="s">
        <v>93</v>
      </c>
      <c r="H75" s="20">
        <v>14242.35</v>
      </c>
      <c r="I75" s="19" t="s">
        <v>407</v>
      </c>
      <c r="J75" s="19" t="s">
        <v>408</v>
      </c>
      <c r="K75" s="9" t="s">
        <v>409</v>
      </c>
      <c r="L75" s="9" t="s">
        <v>361</v>
      </c>
    </row>
    <row r="76" spans="1:12" ht="14.25">
      <c r="A76" s="9"/>
      <c r="B76" s="10" t="s">
        <v>410</v>
      </c>
      <c r="C76" s="9"/>
      <c r="D76" s="9"/>
      <c r="E76" s="19"/>
      <c r="F76" s="9"/>
      <c r="G76" s="9"/>
      <c r="H76" s="20"/>
      <c r="I76" s="19"/>
      <c r="J76" s="19"/>
      <c r="K76" s="9"/>
      <c r="L76" s="9"/>
    </row>
    <row r="77" spans="1:12" ht="14.25">
      <c r="A77" s="7" t="s">
        <v>17</v>
      </c>
      <c r="B77" s="8">
        <f>COUNTIF(L78:L1116,"=贺州市人民政府")</f>
        <v>6</v>
      </c>
      <c r="C77" s="7"/>
      <c r="D77" s="7"/>
      <c r="E77" s="17"/>
      <c r="F77" s="18"/>
      <c r="G77" s="7"/>
      <c r="H77" s="16">
        <f>SUMIF(L78:L1116,"=贺州市人民政府",H78:H1116)</f>
        <v>811786.49</v>
      </c>
      <c r="I77" s="22"/>
      <c r="J77" s="22"/>
      <c r="K77" s="16"/>
      <c r="L77" s="7"/>
    </row>
    <row r="78" spans="1:12" ht="43.5" customHeight="1">
      <c r="A78" s="9">
        <v>1</v>
      </c>
      <c r="B78" s="9" t="s">
        <v>411</v>
      </c>
      <c r="C78" s="9" t="s">
        <v>412</v>
      </c>
      <c r="D78" s="9" t="s">
        <v>105</v>
      </c>
      <c r="E78" s="19" t="s">
        <v>413</v>
      </c>
      <c r="F78" s="9" t="s">
        <v>414</v>
      </c>
      <c r="G78" s="9" t="s">
        <v>23</v>
      </c>
      <c r="H78" s="20">
        <v>227846.37</v>
      </c>
      <c r="I78" s="19" t="s">
        <v>415</v>
      </c>
      <c r="J78" s="19" t="s">
        <v>416</v>
      </c>
      <c r="K78" s="9" t="s">
        <v>417</v>
      </c>
      <c r="L78" s="9" t="s">
        <v>418</v>
      </c>
    </row>
    <row r="79" spans="1:12" ht="81">
      <c r="A79" s="9">
        <v>2</v>
      </c>
      <c r="B79" s="9" t="s">
        <v>419</v>
      </c>
      <c r="C79" s="9" t="s">
        <v>420</v>
      </c>
      <c r="D79" s="9" t="s">
        <v>20</v>
      </c>
      <c r="E79" s="19" t="s">
        <v>421</v>
      </c>
      <c r="F79" s="9" t="s">
        <v>387</v>
      </c>
      <c r="G79" s="9" t="s">
        <v>422</v>
      </c>
      <c r="H79" s="20">
        <v>102834</v>
      </c>
      <c r="I79" s="19" t="s">
        <v>423</v>
      </c>
      <c r="J79" s="19" t="s">
        <v>424</v>
      </c>
      <c r="K79" s="9" t="s">
        <v>425</v>
      </c>
      <c r="L79" s="9" t="s">
        <v>418</v>
      </c>
    </row>
    <row r="80" spans="1:12" ht="40.5">
      <c r="A80" s="9">
        <v>3</v>
      </c>
      <c r="B80" s="9" t="s">
        <v>426</v>
      </c>
      <c r="C80" s="9" t="s">
        <v>427</v>
      </c>
      <c r="D80" s="9" t="s">
        <v>213</v>
      </c>
      <c r="E80" s="19" t="s">
        <v>428</v>
      </c>
      <c r="F80" s="9" t="s">
        <v>414</v>
      </c>
      <c r="G80" s="9" t="s">
        <v>23</v>
      </c>
      <c r="H80" s="20">
        <v>372979.88</v>
      </c>
      <c r="I80" s="19" t="s">
        <v>415</v>
      </c>
      <c r="J80" s="19" t="s">
        <v>416</v>
      </c>
      <c r="K80" s="9" t="s">
        <v>417</v>
      </c>
      <c r="L80" s="9" t="s">
        <v>418</v>
      </c>
    </row>
    <row r="81" spans="1:12" ht="243">
      <c r="A81" s="9">
        <v>4</v>
      </c>
      <c r="B81" s="9" t="s">
        <v>429</v>
      </c>
      <c r="C81" s="9" t="s">
        <v>430</v>
      </c>
      <c r="D81" s="24" t="s">
        <v>39</v>
      </c>
      <c r="E81" s="19" t="s">
        <v>431</v>
      </c>
      <c r="F81" s="9" t="s">
        <v>174</v>
      </c>
      <c r="G81" s="9" t="s">
        <v>432</v>
      </c>
      <c r="H81" s="20">
        <v>18000</v>
      </c>
      <c r="I81" s="19" t="s">
        <v>433</v>
      </c>
      <c r="J81" s="19" t="s">
        <v>424</v>
      </c>
      <c r="K81" s="9" t="s">
        <v>434</v>
      </c>
      <c r="L81" s="9" t="s">
        <v>418</v>
      </c>
    </row>
    <row r="82" spans="1:12" ht="54">
      <c r="A82" s="9">
        <v>5</v>
      </c>
      <c r="B82" s="9" t="s">
        <v>435</v>
      </c>
      <c r="C82" s="9" t="s">
        <v>436</v>
      </c>
      <c r="D82" s="24" t="s">
        <v>144</v>
      </c>
      <c r="E82" s="19" t="s">
        <v>437</v>
      </c>
      <c r="F82" s="9" t="s">
        <v>174</v>
      </c>
      <c r="G82" s="9" t="s">
        <v>438</v>
      </c>
      <c r="H82" s="20">
        <v>50000</v>
      </c>
      <c r="I82" s="19" t="s">
        <v>439</v>
      </c>
      <c r="J82" s="19" t="s">
        <v>440</v>
      </c>
      <c r="K82" s="9" t="s">
        <v>441</v>
      </c>
      <c r="L82" s="9" t="s">
        <v>418</v>
      </c>
    </row>
    <row r="83" spans="1:12" ht="94.5">
      <c r="A83" s="9">
        <v>6</v>
      </c>
      <c r="B83" s="9" t="s">
        <v>442</v>
      </c>
      <c r="C83" s="9" t="s">
        <v>443</v>
      </c>
      <c r="D83" s="24" t="s">
        <v>144</v>
      </c>
      <c r="E83" s="19" t="s">
        <v>444</v>
      </c>
      <c r="F83" s="9" t="s">
        <v>174</v>
      </c>
      <c r="G83" s="9" t="s">
        <v>438</v>
      </c>
      <c r="H83" s="20">
        <v>40126.24</v>
      </c>
      <c r="I83" s="19" t="s">
        <v>445</v>
      </c>
      <c r="J83" s="19" t="s">
        <v>424</v>
      </c>
      <c r="K83" s="9" t="s">
        <v>446</v>
      </c>
      <c r="L83" s="9" t="s">
        <v>418</v>
      </c>
    </row>
    <row r="84" spans="1:12" ht="14.25">
      <c r="A84" s="9"/>
      <c r="B84" s="10" t="s">
        <v>447</v>
      </c>
      <c r="C84" s="9"/>
      <c r="D84" s="9"/>
      <c r="E84" s="19"/>
      <c r="F84" s="9"/>
      <c r="G84" s="9"/>
      <c r="H84" s="20"/>
      <c r="I84" s="19"/>
      <c r="J84" s="19"/>
      <c r="K84" s="9"/>
      <c r="L84" s="9"/>
    </row>
    <row r="85" spans="1:12" ht="14.25">
      <c r="A85" s="7" t="s">
        <v>17</v>
      </c>
      <c r="B85" s="8">
        <f>COUNTIF(L86:L1123,"=玉林市人民政府")</f>
        <v>13</v>
      </c>
      <c r="C85" s="7"/>
      <c r="D85" s="7"/>
      <c r="E85" s="17"/>
      <c r="F85" s="18"/>
      <c r="G85" s="7"/>
      <c r="H85" s="16">
        <f>SUMIF(L86:L1123,"=玉林市人民政府",H86:H1123)</f>
        <v>2558889</v>
      </c>
      <c r="I85" s="22"/>
      <c r="J85" s="22"/>
      <c r="K85" s="16"/>
      <c r="L85" s="7"/>
    </row>
    <row r="86" spans="1:12" ht="54">
      <c r="A86" s="9">
        <v>1</v>
      </c>
      <c r="B86" s="9" t="s">
        <v>448</v>
      </c>
      <c r="C86" s="9" t="s">
        <v>449</v>
      </c>
      <c r="D86" s="25" t="s">
        <v>450</v>
      </c>
      <c r="E86" s="19" t="s">
        <v>451</v>
      </c>
      <c r="F86" s="9" t="s">
        <v>387</v>
      </c>
      <c r="G86" s="9" t="s">
        <v>452</v>
      </c>
      <c r="H86" s="20">
        <v>57948</v>
      </c>
      <c r="I86" s="19" t="s">
        <v>453</v>
      </c>
      <c r="J86" s="19" t="s">
        <v>454</v>
      </c>
      <c r="K86" s="9" t="s">
        <v>455</v>
      </c>
      <c r="L86" s="9" t="s">
        <v>456</v>
      </c>
    </row>
    <row r="87" spans="1:12" ht="54">
      <c r="A87" s="9">
        <v>2</v>
      </c>
      <c r="B87" s="9" t="s">
        <v>457</v>
      </c>
      <c r="C87" s="9" t="s">
        <v>458</v>
      </c>
      <c r="D87" s="9" t="s">
        <v>238</v>
      </c>
      <c r="E87" s="19" t="s">
        <v>459</v>
      </c>
      <c r="F87" s="9" t="s">
        <v>32</v>
      </c>
      <c r="G87" s="9" t="s">
        <v>460</v>
      </c>
      <c r="H87" s="20">
        <v>400000</v>
      </c>
      <c r="I87" s="19" t="s">
        <v>461</v>
      </c>
      <c r="J87" s="19" t="s">
        <v>462</v>
      </c>
      <c r="K87" s="9" t="s">
        <v>463</v>
      </c>
      <c r="L87" s="9" t="s">
        <v>456</v>
      </c>
    </row>
    <row r="88" spans="1:12" ht="54">
      <c r="A88" s="9">
        <v>3</v>
      </c>
      <c r="B88" s="9" t="s">
        <v>464</v>
      </c>
      <c r="C88" s="9" t="s">
        <v>465</v>
      </c>
      <c r="D88" s="9" t="s">
        <v>105</v>
      </c>
      <c r="E88" s="19" t="s">
        <v>466</v>
      </c>
      <c r="F88" s="9" t="s">
        <v>387</v>
      </c>
      <c r="G88" s="9" t="s">
        <v>41</v>
      </c>
      <c r="H88" s="20">
        <v>108000</v>
      </c>
      <c r="I88" s="19" t="s">
        <v>467</v>
      </c>
      <c r="J88" s="19" t="s">
        <v>462</v>
      </c>
      <c r="K88" s="9" t="s">
        <v>468</v>
      </c>
      <c r="L88" s="9" t="s">
        <v>456</v>
      </c>
    </row>
    <row r="89" spans="1:12" ht="121.5">
      <c r="A89" s="9">
        <v>4</v>
      </c>
      <c r="B89" s="9" t="s">
        <v>469</v>
      </c>
      <c r="C89" s="9" t="s">
        <v>470</v>
      </c>
      <c r="D89" s="9" t="s">
        <v>30</v>
      </c>
      <c r="E89" s="19" t="s">
        <v>471</v>
      </c>
      <c r="F89" s="9" t="s">
        <v>174</v>
      </c>
      <c r="G89" s="9" t="s">
        <v>41</v>
      </c>
      <c r="H89" s="20">
        <v>150000</v>
      </c>
      <c r="I89" s="19" t="s">
        <v>472</v>
      </c>
      <c r="J89" s="19" t="s">
        <v>473</v>
      </c>
      <c r="K89" s="9" t="s">
        <v>474</v>
      </c>
      <c r="L89" s="9" t="s">
        <v>456</v>
      </c>
    </row>
    <row r="90" spans="1:12" ht="175.5">
      <c r="A90" s="9">
        <v>5</v>
      </c>
      <c r="B90" s="9" t="s">
        <v>475</v>
      </c>
      <c r="C90" s="9" t="s">
        <v>476</v>
      </c>
      <c r="D90" s="26" t="s">
        <v>105</v>
      </c>
      <c r="E90" s="19" t="s">
        <v>477</v>
      </c>
      <c r="F90" s="9" t="s">
        <v>387</v>
      </c>
      <c r="G90" s="9" t="s">
        <v>478</v>
      </c>
      <c r="H90" s="20">
        <v>179600</v>
      </c>
      <c r="I90" s="19" t="s">
        <v>479</v>
      </c>
      <c r="J90" s="19" t="s">
        <v>473</v>
      </c>
      <c r="K90" s="9" t="s">
        <v>480</v>
      </c>
      <c r="L90" s="9" t="s">
        <v>456</v>
      </c>
    </row>
    <row r="91" spans="1:12" ht="108">
      <c r="A91" s="9">
        <v>6</v>
      </c>
      <c r="B91" s="9" t="s">
        <v>481</v>
      </c>
      <c r="C91" s="9" t="s">
        <v>482</v>
      </c>
      <c r="D91" s="9" t="s">
        <v>105</v>
      </c>
      <c r="E91" s="19" t="s">
        <v>483</v>
      </c>
      <c r="F91" s="9" t="s">
        <v>345</v>
      </c>
      <c r="G91" s="9" t="s">
        <v>484</v>
      </c>
      <c r="H91" s="20">
        <v>625713</v>
      </c>
      <c r="I91" s="19" t="s">
        <v>485</v>
      </c>
      <c r="J91" s="19" t="s">
        <v>486</v>
      </c>
      <c r="K91" s="9" t="s">
        <v>487</v>
      </c>
      <c r="L91" s="9" t="s">
        <v>456</v>
      </c>
    </row>
    <row r="92" spans="1:12" ht="108">
      <c r="A92" s="9">
        <v>7</v>
      </c>
      <c r="B92" s="9" t="s">
        <v>488</v>
      </c>
      <c r="C92" s="9" t="s">
        <v>489</v>
      </c>
      <c r="D92" s="9" t="s">
        <v>56</v>
      </c>
      <c r="E92" s="19" t="s">
        <v>490</v>
      </c>
      <c r="F92" s="9" t="s">
        <v>345</v>
      </c>
      <c r="G92" s="9" t="s">
        <v>484</v>
      </c>
      <c r="H92" s="20">
        <v>469042</v>
      </c>
      <c r="I92" s="19" t="s">
        <v>491</v>
      </c>
      <c r="J92" s="19" t="s">
        <v>486</v>
      </c>
      <c r="K92" s="9" t="s">
        <v>487</v>
      </c>
      <c r="L92" s="9" t="s">
        <v>456</v>
      </c>
    </row>
    <row r="93" spans="1:12" ht="270">
      <c r="A93" s="9">
        <v>8</v>
      </c>
      <c r="B93" s="9" t="s">
        <v>492</v>
      </c>
      <c r="C93" s="9" t="s">
        <v>493</v>
      </c>
      <c r="D93" s="9" t="s">
        <v>364</v>
      </c>
      <c r="E93" s="19" t="s">
        <v>494</v>
      </c>
      <c r="F93" s="9" t="s">
        <v>174</v>
      </c>
      <c r="G93" s="9" t="s">
        <v>495</v>
      </c>
      <c r="H93" s="20">
        <v>95811</v>
      </c>
      <c r="I93" s="19" t="s">
        <v>496</v>
      </c>
      <c r="J93" s="19" t="s">
        <v>497</v>
      </c>
      <c r="K93" s="9" t="s">
        <v>498</v>
      </c>
      <c r="L93" s="9" t="s">
        <v>456</v>
      </c>
    </row>
    <row r="94" spans="1:12" ht="40.5">
      <c r="A94" s="9">
        <v>9</v>
      </c>
      <c r="B94" s="9" t="s">
        <v>499</v>
      </c>
      <c r="C94" s="9" t="s">
        <v>500</v>
      </c>
      <c r="D94" s="9" t="s">
        <v>501</v>
      </c>
      <c r="E94" s="19" t="s">
        <v>502</v>
      </c>
      <c r="F94" s="9" t="s">
        <v>22</v>
      </c>
      <c r="G94" s="9" t="s">
        <v>503</v>
      </c>
      <c r="H94" s="20">
        <v>163000</v>
      </c>
      <c r="I94" s="19" t="s">
        <v>504</v>
      </c>
      <c r="J94" s="19" t="s">
        <v>497</v>
      </c>
      <c r="K94" s="9" t="s">
        <v>505</v>
      </c>
      <c r="L94" s="9" t="s">
        <v>456</v>
      </c>
    </row>
    <row r="95" spans="1:12" ht="40.5">
      <c r="A95" s="9">
        <v>10</v>
      </c>
      <c r="B95" s="9" t="s">
        <v>506</v>
      </c>
      <c r="C95" s="9" t="s">
        <v>507</v>
      </c>
      <c r="D95" s="9" t="s">
        <v>501</v>
      </c>
      <c r="E95" s="19" t="s">
        <v>508</v>
      </c>
      <c r="F95" s="9" t="s">
        <v>22</v>
      </c>
      <c r="G95" s="9" t="s">
        <v>503</v>
      </c>
      <c r="H95" s="20">
        <v>160000</v>
      </c>
      <c r="I95" s="19" t="s">
        <v>504</v>
      </c>
      <c r="J95" s="19" t="s">
        <v>497</v>
      </c>
      <c r="K95" s="9" t="s">
        <v>505</v>
      </c>
      <c r="L95" s="9" t="s">
        <v>456</v>
      </c>
    </row>
    <row r="96" spans="1:12" ht="54">
      <c r="A96" s="9">
        <v>11</v>
      </c>
      <c r="B96" s="9" t="s">
        <v>509</v>
      </c>
      <c r="C96" s="9" t="s">
        <v>510</v>
      </c>
      <c r="D96" s="25" t="s">
        <v>511</v>
      </c>
      <c r="E96" s="19" t="s">
        <v>512</v>
      </c>
      <c r="F96" s="9" t="s">
        <v>22</v>
      </c>
      <c r="G96" s="9" t="s">
        <v>41</v>
      </c>
      <c r="H96" s="20">
        <v>75000</v>
      </c>
      <c r="I96" s="19" t="s">
        <v>513</v>
      </c>
      <c r="J96" s="19" t="s">
        <v>209</v>
      </c>
      <c r="K96" s="9" t="s">
        <v>514</v>
      </c>
      <c r="L96" s="9" t="s">
        <v>456</v>
      </c>
    </row>
    <row r="97" spans="1:12" ht="135">
      <c r="A97" s="9">
        <v>12</v>
      </c>
      <c r="B97" s="9" t="s">
        <v>515</v>
      </c>
      <c r="C97" s="9" t="s">
        <v>516</v>
      </c>
      <c r="D97" s="25" t="s">
        <v>517</v>
      </c>
      <c r="E97" s="19" t="s">
        <v>518</v>
      </c>
      <c r="F97" s="9" t="s">
        <v>22</v>
      </c>
      <c r="G97" s="9" t="s">
        <v>41</v>
      </c>
      <c r="H97" s="20">
        <v>30000</v>
      </c>
      <c r="I97" s="19" t="s">
        <v>519</v>
      </c>
      <c r="J97" s="19" t="s">
        <v>209</v>
      </c>
      <c r="K97" s="9" t="s">
        <v>520</v>
      </c>
      <c r="L97" s="9" t="s">
        <v>456</v>
      </c>
    </row>
    <row r="98" spans="1:12" ht="81">
      <c r="A98" s="9">
        <v>13</v>
      </c>
      <c r="B98" s="9" t="s">
        <v>521</v>
      </c>
      <c r="C98" s="9" t="s">
        <v>522</v>
      </c>
      <c r="D98" s="25" t="s">
        <v>523</v>
      </c>
      <c r="E98" s="19" t="s">
        <v>524</v>
      </c>
      <c r="F98" s="9" t="s">
        <v>22</v>
      </c>
      <c r="G98" s="9" t="s">
        <v>41</v>
      </c>
      <c r="H98" s="20">
        <v>44775</v>
      </c>
      <c r="I98" s="19" t="s">
        <v>525</v>
      </c>
      <c r="J98" s="19" t="s">
        <v>209</v>
      </c>
      <c r="K98" s="9" t="s">
        <v>526</v>
      </c>
      <c r="L98" s="9" t="s">
        <v>456</v>
      </c>
    </row>
    <row r="99" spans="1:12" ht="14.25">
      <c r="A99" s="9"/>
      <c r="B99" s="10" t="s">
        <v>527</v>
      </c>
      <c r="C99" s="9"/>
      <c r="D99" s="9"/>
      <c r="E99" s="19"/>
      <c r="F99" s="9"/>
      <c r="G99" s="9"/>
      <c r="H99" s="20"/>
      <c r="I99" s="19"/>
      <c r="J99" s="19"/>
      <c r="K99" s="9"/>
      <c r="L99" s="9"/>
    </row>
    <row r="100" spans="1:12" ht="14.25">
      <c r="A100" s="7" t="s">
        <v>17</v>
      </c>
      <c r="B100" s="8">
        <f>COUNTIF(L101:L1137,"=河池市人民政府")</f>
        <v>3</v>
      </c>
      <c r="C100" s="7"/>
      <c r="D100" s="7"/>
      <c r="E100" s="17"/>
      <c r="F100" s="18"/>
      <c r="G100" s="7"/>
      <c r="H100" s="16">
        <f>SUMIF(L101:L1137,"=河池市人民政府",H101:H1137)</f>
        <v>82156</v>
      </c>
      <c r="I100" s="22"/>
      <c r="J100" s="22"/>
      <c r="K100" s="16"/>
      <c r="L100" s="7"/>
    </row>
    <row r="101" spans="1:12" ht="67.5">
      <c r="A101" s="9">
        <v>1</v>
      </c>
      <c r="B101" s="9" t="s">
        <v>528</v>
      </c>
      <c r="C101" s="9" t="s">
        <v>529</v>
      </c>
      <c r="D101" s="9" t="s">
        <v>364</v>
      </c>
      <c r="E101" s="19" t="s">
        <v>530</v>
      </c>
      <c r="F101" s="9" t="s">
        <v>22</v>
      </c>
      <c r="G101" s="9" t="s">
        <v>531</v>
      </c>
      <c r="H101" s="20">
        <v>16120</v>
      </c>
      <c r="I101" s="19" t="s">
        <v>532</v>
      </c>
      <c r="J101" s="19" t="s">
        <v>533</v>
      </c>
      <c r="K101" s="9" t="s">
        <v>534</v>
      </c>
      <c r="L101" s="9" t="s">
        <v>535</v>
      </c>
    </row>
    <row r="102" spans="1:12" ht="67.5">
      <c r="A102" s="9">
        <v>2</v>
      </c>
      <c r="B102" s="9" t="s">
        <v>536</v>
      </c>
      <c r="C102" s="9" t="s">
        <v>537</v>
      </c>
      <c r="D102" s="9" t="s">
        <v>306</v>
      </c>
      <c r="E102" s="19" t="s">
        <v>538</v>
      </c>
      <c r="F102" s="9" t="s">
        <v>22</v>
      </c>
      <c r="G102" s="9" t="s">
        <v>531</v>
      </c>
      <c r="H102" s="20">
        <v>21000</v>
      </c>
      <c r="I102" s="19" t="s">
        <v>539</v>
      </c>
      <c r="J102" s="19" t="s">
        <v>540</v>
      </c>
      <c r="K102" s="9" t="s">
        <v>541</v>
      </c>
      <c r="L102" s="9" t="s">
        <v>535</v>
      </c>
    </row>
    <row r="103" spans="1:12" ht="135" customHeight="1">
      <c r="A103" s="9">
        <v>3</v>
      </c>
      <c r="B103" s="9" t="s">
        <v>542</v>
      </c>
      <c r="C103" s="9" t="s">
        <v>543</v>
      </c>
      <c r="D103" s="9" t="s">
        <v>544</v>
      </c>
      <c r="E103" s="21" t="s">
        <v>545</v>
      </c>
      <c r="F103" s="9" t="s">
        <v>49</v>
      </c>
      <c r="G103" s="9" t="s">
        <v>23</v>
      </c>
      <c r="H103" s="20">
        <v>45036</v>
      </c>
      <c r="I103" s="19" t="s">
        <v>546</v>
      </c>
      <c r="J103" s="19" t="s">
        <v>547</v>
      </c>
      <c r="K103" s="9" t="s">
        <v>548</v>
      </c>
      <c r="L103" s="9" t="s">
        <v>535</v>
      </c>
    </row>
    <row r="104" spans="1:12" ht="14.25">
      <c r="A104" s="9"/>
      <c r="B104" s="10" t="s">
        <v>549</v>
      </c>
      <c r="C104" s="9"/>
      <c r="D104" s="9"/>
      <c r="E104" s="19"/>
      <c r="F104" s="9"/>
      <c r="G104" s="9"/>
      <c r="H104" s="20"/>
      <c r="I104" s="19"/>
      <c r="J104" s="19"/>
      <c r="K104" s="9"/>
      <c r="L104" s="9"/>
    </row>
    <row r="105" spans="1:12" ht="14.25">
      <c r="A105" s="7" t="s">
        <v>17</v>
      </c>
      <c r="B105" s="8">
        <f>COUNTIF(L106:L1141,"=百色市人民政府")</f>
        <v>2</v>
      </c>
      <c r="C105" s="7"/>
      <c r="D105" s="7"/>
      <c r="E105" s="17"/>
      <c r="F105" s="18"/>
      <c r="G105" s="7"/>
      <c r="H105" s="16">
        <f>SUMIF(L106:L1141,"=百色市人民政府",H106:H1141)</f>
        <v>42128</v>
      </c>
      <c r="I105" s="22"/>
      <c r="J105" s="22"/>
      <c r="K105" s="16"/>
      <c r="L105" s="7"/>
    </row>
    <row r="106" spans="1:12" ht="40.5" customHeight="1">
      <c r="A106" s="9">
        <v>1</v>
      </c>
      <c r="B106" s="9" t="s">
        <v>550</v>
      </c>
      <c r="C106" s="9" t="s">
        <v>551</v>
      </c>
      <c r="D106" s="9" t="s">
        <v>364</v>
      </c>
      <c r="E106" s="19" t="s">
        <v>552</v>
      </c>
      <c r="F106" s="9" t="s">
        <v>174</v>
      </c>
      <c r="G106" s="9" t="s">
        <v>553</v>
      </c>
      <c r="H106" s="20">
        <v>30328</v>
      </c>
      <c r="I106" s="19" t="s">
        <v>554</v>
      </c>
      <c r="J106" s="19" t="s">
        <v>555</v>
      </c>
      <c r="K106" s="9" t="s">
        <v>556</v>
      </c>
      <c r="L106" s="9" t="s">
        <v>557</v>
      </c>
    </row>
    <row r="107" spans="1:12" ht="54">
      <c r="A107" s="9">
        <v>2</v>
      </c>
      <c r="B107" s="9" t="s">
        <v>558</v>
      </c>
      <c r="C107" s="9" t="s">
        <v>559</v>
      </c>
      <c r="D107" s="9" t="s">
        <v>560</v>
      </c>
      <c r="E107" s="19" t="s">
        <v>561</v>
      </c>
      <c r="F107" s="9" t="s">
        <v>562</v>
      </c>
      <c r="G107" s="9" t="s">
        <v>93</v>
      </c>
      <c r="H107" s="20">
        <v>11800</v>
      </c>
      <c r="I107" s="19" t="s">
        <v>563</v>
      </c>
      <c r="J107" s="19" t="s">
        <v>564</v>
      </c>
      <c r="K107" s="9" t="s">
        <v>558</v>
      </c>
      <c r="L107" s="9" t="s">
        <v>557</v>
      </c>
    </row>
    <row r="108" spans="1:12" ht="14.25">
      <c r="A108" s="9"/>
      <c r="B108" s="10" t="s">
        <v>565</v>
      </c>
      <c r="C108" s="9"/>
      <c r="D108" s="9"/>
      <c r="E108" s="19"/>
      <c r="F108" s="9"/>
      <c r="G108" s="9"/>
      <c r="H108" s="20"/>
      <c r="I108" s="19"/>
      <c r="J108" s="19"/>
      <c r="K108" s="9"/>
      <c r="L108" s="9"/>
    </row>
    <row r="109" spans="1:12" ht="14.25">
      <c r="A109" s="7" t="s">
        <v>17</v>
      </c>
      <c r="B109" s="8">
        <f>COUNTIF(L110:L1144,"=钦州市人民政府")</f>
        <v>23</v>
      </c>
      <c r="C109" s="7"/>
      <c r="D109" s="7"/>
      <c r="E109" s="17"/>
      <c r="F109" s="18"/>
      <c r="G109" s="7"/>
      <c r="H109" s="16">
        <f>SUMIF(L110:L1144,"=钦州市人民政府",H110:H1144)</f>
        <v>10207865</v>
      </c>
      <c r="I109" s="22"/>
      <c r="J109" s="22"/>
      <c r="K109" s="16"/>
      <c r="L109" s="7"/>
    </row>
    <row r="110" spans="1:12" ht="54">
      <c r="A110" s="9">
        <v>1</v>
      </c>
      <c r="B110" s="9" t="s">
        <v>566</v>
      </c>
      <c r="C110" s="9" t="s">
        <v>567</v>
      </c>
      <c r="D110" s="9" t="s">
        <v>259</v>
      </c>
      <c r="E110" s="19" t="s">
        <v>568</v>
      </c>
      <c r="F110" s="9" t="s">
        <v>174</v>
      </c>
      <c r="G110" s="9" t="s">
        <v>50</v>
      </c>
      <c r="H110" s="20">
        <v>65800</v>
      </c>
      <c r="I110" s="19" t="s">
        <v>569</v>
      </c>
      <c r="J110" s="19" t="s">
        <v>570</v>
      </c>
      <c r="K110" s="9" t="s">
        <v>571</v>
      </c>
      <c r="L110" s="9" t="s">
        <v>572</v>
      </c>
    </row>
    <row r="111" spans="1:12" ht="54">
      <c r="A111" s="9">
        <v>2</v>
      </c>
      <c r="B111" s="9" t="s">
        <v>573</v>
      </c>
      <c r="C111" s="9" t="s">
        <v>574</v>
      </c>
      <c r="D111" s="9" t="s">
        <v>450</v>
      </c>
      <c r="E111" s="19" t="s">
        <v>568</v>
      </c>
      <c r="F111" s="9" t="s">
        <v>400</v>
      </c>
      <c r="G111" s="9" t="s">
        <v>575</v>
      </c>
      <c r="H111" s="20">
        <v>34464</v>
      </c>
      <c r="I111" s="19" t="s">
        <v>576</v>
      </c>
      <c r="J111" s="19" t="s">
        <v>577</v>
      </c>
      <c r="K111" s="9" t="s">
        <v>578</v>
      </c>
      <c r="L111" s="9" t="s">
        <v>572</v>
      </c>
    </row>
    <row r="112" spans="1:12" ht="51" customHeight="1">
      <c r="A112" s="9">
        <v>3</v>
      </c>
      <c r="B112" s="9" t="s">
        <v>579</v>
      </c>
      <c r="C112" s="9" t="s">
        <v>580</v>
      </c>
      <c r="D112" s="9" t="s">
        <v>30</v>
      </c>
      <c r="E112" s="19" t="s">
        <v>581</v>
      </c>
      <c r="F112" s="9" t="s">
        <v>345</v>
      </c>
      <c r="G112" s="9" t="s">
        <v>50</v>
      </c>
      <c r="H112" s="20">
        <v>150000</v>
      </c>
      <c r="I112" s="19" t="s">
        <v>582</v>
      </c>
      <c r="J112" s="19" t="s">
        <v>583</v>
      </c>
      <c r="K112" s="9" t="s">
        <v>584</v>
      </c>
      <c r="L112" s="9" t="s">
        <v>572</v>
      </c>
    </row>
    <row r="113" spans="1:12" ht="40.5">
      <c r="A113" s="9">
        <v>4</v>
      </c>
      <c r="B113" s="9" t="s">
        <v>585</v>
      </c>
      <c r="C113" s="9" t="s">
        <v>586</v>
      </c>
      <c r="D113" s="9" t="s">
        <v>587</v>
      </c>
      <c r="E113" s="19" t="s">
        <v>588</v>
      </c>
      <c r="F113" s="9" t="s">
        <v>387</v>
      </c>
      <c r="G113" s="9" t="s">
        <v>50</v>
      </c>
      <c r="H113" s="20">
        <v>80000</v>
      </c>
      <c r="I113" s="19" t="s">
        <v>589</v>
      </c>
      <c r="J113" s="19" t="s">
        <v>590</v>
      </c>
      <c r="K113" s="9" t="s">
        <v>591</v>
      </c>
      <c r="L113" s="9" t="s">
        <v>572</v>
      </c>
    </row>
    <row r="114" spans="1:12" ht="81">
      <c r="A114" s="9">
        <v>5</v>
      </c>
      <c r="B114" s="9" t="s">
        <v>592</v>
      </c>
      <c r="C114" s="9" t="s">
        <v>593</v>
      </c>
      <c r="D114" s="9" t="s">
        <v>30</v>
      </c>
      <c r="E114" s="19" t="s">
        <v>594</v>
      </c>
      <c r="F114" s="9" t="s">
        <v>345</v>
      </c>
      <c r="G114" s="9" t="s">
        <v>50</v>
      </c>
      <c r="H114" s="20">
        <v>420000</v>
      </c>
      <c r="I114" s="19" t="s">
        <v>595</v>
      </c>
      <c r="J114" s="19" t="s">
        <v>596</v>
      </c>
      <c r="K114" s="9" t="s">
        <v>597</v>
      </c>
      <c r="L114" s="9" t="s">
        <v>572</v>
      </c>
    </row>
    <row r="115" spans="1:12" ht="69.75" customHeight="1">
      <c r="A115" s="9">
        <v>6</v>
      </c>
      <c r="B115" s="9" t="s">
        <v>598</v>
      </c>
      <c r="C115" s="9" t="s">
        <v>599</v>
      </c>
      <c r="D115" s="9" t="s">
        <v>523</v>
      </c>
      <c r="E115" s="19" t="s">
        <v>600</v>
      </c>
      <c r="F115" s="9" t="s">
        <v>400</v>
      </c>
      <c r="G115" s="9" t="s">
        <v>50</v>
      </c>
      <c r="H115" s="20">
        <v>39935</v>
      </c>
      <c r="I115" s="19" t="s">
        <v>601</v>
      </c>
      <c r="J115" s="19" t="s">
        <v>602</v>
      </c>
      <c r="K115" s="9" t="s">
        <v>603</v>
      </c>
      <c r="L115" s="9" t="s">
        <v>572</v>
      </c>
    </row>
    <row r="116" spans="1:12" ht="46.5" customHeight="1">
      <c r="A116" s="9">
        <v>7</v>
      </c>
      <c r="B116" s="9" t="s">
        <v>604</v>
      </c>
      <c r="C116" s="9" t="s">
        <v>605</v>
      </c>
      <c r="D116" s="9" t="s">
        <v>39</v>
      </c>
      <c r="E116" s="19" t="s">
        <v>606</v>
      </c>
      <c r="F116" s="9" t="s">
        <v>174</v>
      </c>
      <c r="G116" s="9" t="s">
        <v>50</v>
      </c>
      <c r="H116" s="20">
        <v>15200</v>
      </c>
      <c r="I116" s="19" t="s">
        <v>607</v>
      </c>
      <c r="J116" s="19" t="s">
        <v>608</v>
      </c>
      <c r="K116" s="9" t="s">
        <v>609</v>
      </c>
      <c r="L116" s="9" t="s">
        <v>572</v>
      </c>
    </row>
    <row r="117" spans="1:12" ht="81">
      <c r="A117" s="9">
        <v>8</v>
      </c>
      <c r="B117" s="9" t="s">
        <v>610</v>
      </c>
      <c r="C117" s="9" t="s">
        <v>611</v>
      </c>
      <c r="D117" s="9" t="s">
        <v>39</v>
      </c>
      <c r="E117" s="19" t="s">
        <v>612</v>
      </c>
      <c r="F117" s="9" t="s">
        <v>387</v>
      </c>
      <c r="G117" s="9" t="s">
        <v>50</v>
      </c>
      <c r="H117" s="20">
        <v>2200000</v>
      </c>
      <c r="I117" s="19" t="s">
        <v>613</v>
      </c>
      <c r="J117" s="19" t="s">
        <v>614</v>
      </c>
      <c r="K117" s="9" t="s">
        <v>615</v>
      </c>
      <c r="L117" s="9" t="s">
        <v>572</v>
      </c>
    </row>
    <row r="118" spans="1:12" ht="54">
      <c r="A118" s="9">
        <v>9</v>
      </c>
      <c r="B118" s="9" t="s">
        <v>616</v>
      </c>
      <c r="C118" s="9" t="s">
        <v>617</v>
      </c>
      <c r="D118" s="9" t="s">
        <v>321</v>
      </c>
      <c r="E118" s="19" t="s">
        <v>618</v>
      </c>
      <c r="F118" s="9" t="s">
        <v>174</v>
      </c>
      <c r="G118" s="9" t="s">
        <v>50</v>
      </c>
      <c r="H118" s="20">
        <v>41000</v>
      </c>
      <c r="I118" s="19" t="s">
        <v>619</v>
      </c>
      <c r="J118" s="19" t="s">
        <v>620</v>
      </c>
      <c r="K118" s="9" t="s">
        <v>621</v>
      </c>
      <c r="L118" s="9" t="s">
        <v>572</v>
      </c>
    </row>
    <row r="119" spans="1:12" ht="72.75" customHeight="1">
      <c r="A119" s="9">
        <v>10</v>
      </c>
      <c r="B119" s="9" t="s">
        <v>622</v>
      </c>
      <c r="C119" s="9" t="s">
        <v>623</v>
      </c>
      <c r="D119" s="9" t="s">
        <v>321</v>
      </c>
      <c r="E119" s="19" t="s">
        <v>624</v>
      </c>
      <c r="F119" s="9" t="s">
        <v>174</v>
      </c>
      <c r="G119" s="9" t="s">
        <v>50</v>
      </c>
      <c r="H119" s="20">
        <v>37343</v>
      </c>
      <c r="I119" s="19" t="s">
        <v>619</v>
      </c>
      <c r="J119" s="19" t="s">
        <v>620</v>
      </c>
      <c r="K119" s="9" t="s">
        <v>625</v>
      </c>
      <c r="L119" s="9" t="s">
        <v>572</v>
      </c>
    </row>
    <row r="120" spans="1:12" ht="63" customHeight="1">
      <c r="A120" s="9">
        <v>11</v>
      </c>
      <c r="B120" s="9" t="s">
        <v>626</v>
      </c>
      <c r="C120" s="9" t="s">
        <v>627</v>
      </c>
      <c r="D120" s="9" t="s">
        <v>321</v>
      </c>
      <c r="E120" s="19" t="s">
        <v>628</v>
      </c>
      <c r="F120" s="9" t="s">
        <v>174</v>
      </c>
      <c r="G120" s="9" t="s">
        <v>50</v>
      </c>
      <c r="H120" s="20">
        <v>59530</v>
      </c>
      <c r="I120" s="19" t="s">
        <v>619</v>
      </c>
      <c r="J120" s="19" t="s">
        <v>620</v>
      </c>
      <c r="K120" s="9" t="s">
        <v>625</v>
      </c>
      <c r="L120" s="9" t="s">
        <v>572</v>
      </c>
    </row>
    <row r="121" spans="1:12" ht="54">
      <c r="A121" s="9">
        <v>12</v>
      </c>
      <c r="B121" s="9" t="s">
        <v>629</v>
      </c>
      <c r="C121" s="9" t="s">
        <v>630</v>
      </c>
      <c r="D121" s="9" t="s">
        <v>39</v>
      </c>
      <c r="E121" s="19" t="s">
        <v>631</v>
      </c>
      <c r="F121" s="9" t="s">
        <v>174</v>
      </c>
      <c r="G121" s="9" t="s">
        <v>50</v>
      </c>
      <c r="H121" s="20">
        <v>47273</v>
      </c>
      <c r="I121" s="19" t="s">
        <v>619</v>
      </c>
      <c r="J121" s="19" t="s">
        <v>620</v>
      </c>
      <c r="K121" s="9" t="s">
        <v>625</v>
      </c>
      <c r="L121" s="9" t="s">
        <v>572</v>
      </c>
    </row>
    <row r="122" spans="1:12" ht="54">
      <c r="A122" s="9">
        <v>13</v>
      </c>
      <c r="B122" s="9" t="s">
        <v>632</v>
      </c>
      <c r="C122" s="9" t="s">
        <v>633</v>
      </c>
      <c r="D122" s="9" t="s">
        <v>321</v>
      </c>
      <c r="E122" s="19" t="s">
        <v>634</v>
      </c>
      <c r="F122" s="9" t="s">
        <v>22</v>
      </c>
      <c r="G122" s="9" t="s">
        <v>50</v>
      </c>
      <c r="H122" s="20">
        <v>60000</v>
      </c>
      <c r="I122" s="19" t="s">
        <v>635</v>
      </c>
      <c r="J122" s="19" t="s">
        <v>620</v>
      </c>
      <c r="K122" s="9" t="s">
        <v>636</v>
      </c>
      <c r="L122" s="9" t="s">
        <v>572</v>
      </c>
    </row>
    <row r="123" spans="1:12" ht="54.75" customHeight="1">
      <c r="A123" s="9">
        <v>14</v>
      </c>
      <c r="B123" s="9" t="s">
        <v>637</v>
      </c>
      <c r="C123" s="9" t="s">
        <v>638</v>
      </c>
      <c r="D123" s="9" t="s">
        <v>378</v>
      </c>
      <c r="E123" s="19" t="s">
        <v>639</v>
      </c>
      <c r="F123" s="9" t="s">
        <v>22</v>
      </c>
      <c r="G123" s="9" t="s">
        <v>50</v>
      </c>
      <c r="H123" s="20">
        <v>12000</v>
      </c>
      <c r="I123" s="19" t="s">
        <v>635</v>
      </c>
      <c r="J123" s="19" t="s">
        <v>620</v>
      </c>
      <c r="K123" s="9" t="s">
        <v>640</v>
      </c>
      <c r="L123" s="9" t="s">
        <v>572</v>
      </c>
    </row>
    <row r="124" spans="1:12" ht="67.5">
      <c r="A124" s="9">
        <v>15</v>
      </c>
      <c r="B124" s="9" t="s">
        <v>641</v>
      </c>
      <c r="C124" s="9" t="s">
        <v>642</v>
      </c>
      <c r="D124" s="9" t="s">
        <v>238</v>
      </c>
      <c r="E124" s="19" t="s">
        <v>643</v>
      </c>
      <c r="F124" s="9" t="s">
        <v>22</v>
      </c>
      <c r="G124" s="9" t="s">
        <v>50</v>
      </c>
      <c r="H124" s="20">
        <v>150000</v>
      </c>
      <c r="I124" s="19" t="s">
        <v>635</v>
      </c>
      <c r="J124" s="19" t="s">
        <v>644</v>
      </c>
      <c r="K124" s="9" t="s">
        <v>645</v>
      </c>
      <c r="L124" s="9" t="s">
        <v>572</v>
      </c>
    </row>
    <row r="125" spans="1:12" ht="43.5" customHeight="1">
      <c r="A125" s="9">
        <v>16</v>
      </c>
      <c r="B125" s="9" t="s">
        <v>646</v>
      </c>
      <c r="C125" s="9" t="s">
        <v>647</v>
      </c>
      <c r="D125" s="9" t="s">
        <v>47</v>
      </c>
      <c r="E125" s="19" t="s">
        <v>648</v>
      </c>
      <c r="F125" s="9" t="s">
        <v>22</v>
      </c>
      <c r="G125" s="9" t="s">
        <v>50</v>
      </c>
      <c r="H125" s="20">
        <v>10000</v>
      </c>
      <c r="I125" s="19" t="s">
        <v>649</v>
      </c>
      <c r="J125" s="19" t="s">
        <v>650</v>
      </c>
      <c r="K125" s="9" t="s">
        <v>651</v>
      </c>
      <c r="L125" s="9" t="s">
        <v>572</v>
      </c>
    </row>
    <row r="126" spans="1:12" ht="67.5">
      <c r="A126" s="9">
        <v>17</v>
      </c>
      <c r="B126" s="9" t="s">
        <v>652</v>
      </c>
      <c r="C126" s="9" t="s">
        <v>653</v>
      </c>
      <c r="D126" s="9" t="s">
        <v>654</v>
      </c>
      <c r="E126" s="19" t="s">
        <v>655</v>
      </c>
      <c r="F126" s="9" t="s">
        <v>22</v>
      </c>
      <c r="G126" s="9" t="s">
        <v>50</v>
      </c>
      <c r="H126" s="20">
        <v>12000</v>
      </c>
      <c r="I126" s="19" t="s">
        <v>656</v>
      </c>
      <c r="J126" s="19" t="s">
        <v>650</v>
      </c>
      <c r="K126" s="9" t="s">
        <v>657</v>
      </c>
      <c r="L126" s="9" t="s">
        <v>572</v>
      </c>
    </row>
    <row r="127" spans="1:12" ht="40.5">
      <c r="A127" s="9">
        <v>18</v>
      </c>
      <c r="B127" s="9" t="s">
        <v>658</v>
      </c>
      <c r="C127" s="9" t="s">
        <v>659</v>
      </c>
      <c r="D127" s="9" t="s">
        <v>654</v>
      </c>
      <c r="E127" s="19" t="s">
        <v>660</v>
      </c>
      <c r="F127" s="9" t="s">
        <v>22</v>
      </c>
      <c r="G127" s="9" t="s">
        <v>50</v>
      </c>
      <c r="H127" s="20">
        <v>11000</v>
      </c>
      <c r="I127" s="19" t="s">
        <v>661</v>
      </c>
      <c r="J127" s="19" t="s">
        <v>662</v>
      </c>
      <c r="K127" s="9" t="s">
        <v>663</v>
      </c>
      <c r="L127" s="9" t="s">
        <v>572</v>
      </c>
    </row>
    <row r="128" spans="1:12" ht="108">
      <c r="A128" s="9">
        <v>19</v>
      </c>
      <c r="B128" s="9" t="s">
        <v>664</v>
      </c>
      <c r="C128" s="9" t="s">
        <v>665</v>
      </c>
      <c r="D128" s="9" t="s">
        <v>666</v>
      </c>
      <c r="E128" s="19" t="s">
        <v>667</v>
      </c>
      <c r="F128" s="9" t="s">
        <v>387</v>
      </c>
      <c r="G128" s="9" t="s">
        <v>50</v>
      </c>
      <c r="H128" s="20">
        <v>3500000</v>
      </c>
      <c r="I128" s="19" t="s">
        <v>668</v>
      </c>
      <c r="J128" s="19" t="s">
        <v>669</v>
      </c>
      <c r="K128" s="9" t="s">
        <v>670</v>
      </c>
      <c r="L128" s="9" t="s">
        <v>572</v>
      </c>
    </row>
    <row r="129" spans="1:12" ht="54">
      <c r="A129" s="9">
        <v>20</v>
      </c>
      <c r="B129" s="9" t="s">
        <v>671</v>
      </c>
      <c r="C129" s="9" t="s">
        <v>672</v>
      </c>
      <c r="D129" s="9" t="s">
        <v>666</v>
      </c>
      <c r="E129" s="19" t="s">
        <v>673</v>
      </c>
      <c r="F129" s="9" t="s">
        <v>387</v>
      </c>
      <c r="G129" s="9" t="s">
        <v>59</v>
      </c>
      <c r="H129" s="20">
        <v>2200000</v>
      </c>
      <c r="I129" s="19" t="s">
        <v>674</v>
      </c>
      <c r="J129" s="19" t="s">
        <v>675</v>
      </c>
      <c r="K129" s="9" t="s">
        <v>676</v>
      </c>
      <c r="L129" s="9" t="s">
        <v>572</v>
      </c>
    </row>
    <row r="130" spans="1:12" ht="67.5">
      <c r="A130" s="9">
        <v>21</v>
      </c>
      <c r="B130" s="9" t="s">
        <v>677</v>
      </c>
      <c r="C130" s="9" t="s">
        <v>678</v>
      </c>
      <c r="D130" s="9" t="s">
        <v>666</v>
      </c>
      <c r="E130" s="19" t="s">
        <v>679</v>
      </c>
      <c r="F130" s="9" t="s">
        <v>22</v>
      </c>
      <c r="G130" s="9" t="s">
        <v>59</v>
      </c>
      <c r="H130" s="20">
        <v>1020000</v>
      </c>
      <c r="I130" s="19" t="s">
        <v>680</v>
      </c>
      <c r="J130" s="19" t="s">
        <v>681</v>
      </c>
      <c r="K130" s="9" t="s">
        <v>682</v>
      </c>
      <c r="L130" s="9" t="s">
        <v>572</v>
      </c>
    </row>
    <row r="131" spans="1:12" ht="54">
      <c r="A131" s="9">
        <v>22</v>
      </c>
      <c r="B131" s="9" t="s">
        <v>683</v>
      </c>
      <c r="C131" s="9" t="s">
        <v>684</v>
      </c>
      <c r="D131" s="9" t="s">
        <v>56</v>
      </c>
      <c r="E131" s="19" t="s">
        <v>685</v>
      </c>
      <c r="F131" s="9" t="s">
        <v>400</v>
      </c>
      <c r="G131" s="9" t="s">
        <v>686</v>
      </c>
      <c r="H131" s="20">
        <v>17012</v>
      </c>
      <c r="I131" s="19" t="s">
        <v>687</v>
      </c>
      <c r="J131" s="19" t="s">
        <v>608</v>
      </c>
      <c r="K131" s="9" t="s">
        <v>688</v>
      </c>
      <c r="L131" s="9" t="s">
        <v>572</v>
      </c>
    </row>
    <row r="132" spans="1:12" ht="54">
      <c r="A132" s="9">
        <v>23</v>
      </c>
      <c r="B132" s="9" t="s">
        <v>689</v>
      </c>
      <c r="C132" s="9" t="s">
        <v>690</v>
      </c>
      <c r="D132" s="9" t="s">
        <v>56</v>
      </c>
      <c r="E132" s="19" t="s">
        <v>691</v>
      </c>
      <c r="F132" s="9" t="s">
        <v>400</v>
      </c>
      <c r="G132" s="9" t="s">
        <v>686</v>
      </c>
      <c r="H132" s="20">
        <v>25308</v>
      </c>
      <c r="I132" s="21" t="s">
        <v>692</v>
      </c>
      <c r="J132" s="19" t="s">
        <v>693</v>
      </c>
      <c r="K132" s="9" t="s">
        <v>694</v>
      </c>
      <c r="L132" s="9" t="s">
        <v>572</v>
      </c>
    </row>
    <row r="133" spans="1:12" ht="14.25">
      <c r="A133" s="9"/>
      <c r="B133" s="10" t="s">
        <v>695</v>
      </c>
      <c r="C133" s="9"/>
      <c r="D133" s="9"/>
      <c r="E133" s="19"/>
      <c r="F133" s="9"/>
      <c r="G133" s="9"/>
      <c r="H133" s="20"/>
      <c r="I133" s="19"/>
      <c r="J133" s="19"/>
      <c r="K133" s="9"/>
      <c r="L133" s="9"/>
    </row>
    <row r="134" spans="1:12" ht="14.25">
      <c r="A134" s="7" t="s">
        <v>17</v>
      </c>
      <c r="B134" s="8">
        <f>COUNTIF(L135:L1168,"=防城港市人民政府")</f>
        <v>8</v>
      </c>
      <c r="C134" s="7"/>
      <c r="D134" s="7"/>
      <c r="E134" s="17"/>
      <c r="F134" s="18"/>
      <c r="G134" s="7"/>
      <c r="H134" s="16">
        <f>SUMIF(L135:L1168,"=防城港市人民政府",H135:H1168)</f>
        <v>975588.42</v>
      </c>
      <c r="I134" s="22"/>
      <c r="J134" s="22"/>
      <c r="K134" s="16"/>
      <c r="L134" s="7"/>
    </row>
    <row r="135" spans="1:12" ht="54">
      <c r="A135" s="9">
        <v>1</v>
      </c>
      <c r="B135" s="9" t="s">
        <v>696</v>
      </c>
      <c r="C135" s="9" t="s">
        <v>697</v>
      </c>
      <c r="D135" s="9" t="s">
        <v>30</v>
      </c>
      <c r="E135" s="19" t="s">
        <v>698</v>
      </c>
      <c r="F135" s="9" t="s">
        <v>387</v>
      </c>
      <c r="G135" s="9" t="s">
        <v>93</v>
      </c>
      <c r="H135" s="20">
        <v>109300</v>
      </c>
      <c r="I135" s="19" t="s">
        <v>699</v>
      </c>
      <c r="J135" s="19" t="s">
        <v>700</v>
      </c>
      <c r="K135" s="9" t="s">
        <v>701</v>
      </c>
      <c r="L135" s="9" t="s">
        <v>702</v>
      </c>
    </row>
    <row r="136" spans="1:12" ht="81">
      <c r="A136" s="9">
        <v>2</v>
      </c>
      <c r="B136" s="9" t="s">
        <v>703</v>
      </c>
      <c r="C136" s="9" t="s">
        <v>704</v>
      </c>
      <c r="D136" s="9" t="s">
        <v>105</v>
      </c>
      <c r="E136" s="19" t="s">
        <v>705</v>
      </c>
      <c r="F136" s="9" t="s">
        <v>49</v>
      </c>
      <c r="G136" s="9" t="s">
        <v>41</v>
      </c>
      <c r="H136" s="20">
        <v>74036</v>
      </c>
      <c r="I136" s="19" t="s">
        <v>706</v>
      </c>
      <c r="J136" s="19" t="s">
        <v>707</v>
      </c>
      <c r="K136" s="9" t="s">
        <v>708</v>
      </c>
      <c r="L136" s="9" t="s">
        <v>702</v>
      </c>
    </row>
    <row r="137" spans="1:12" ht="40.5">
      <c r="A137" s="9">
        <v>3</v>
      </c>
      <c r="B137" s="9" t="s">
        <v>709</v>
      </c>
      <c r="C137" s="9" t="s">
        <v>710</v>
      </c>
      <c r="D137" s="9" t="s">
        <v>259</v>
      </c>
      <c r="E137" s="19" t="s">
        <v>711</v>
      </c>
      <c r="F137" s="9" t="s">
        <v>387</v>
      </c>
      <c r="G137" s="9" t="s">
        <v>41</v>
      </c>
      <c r="H137" s="20">
        <v>57616.21</v>
      </c>
      <c r="I137" s="19" t="s">
        <v>712</v>
      </c>
      <c r="J137" s="19" t="s">
        <v>713</v>
      </c>
      <c r="K137" s="9" t="s">
        <v>714</v>
      </c>
      <c r="L137" s="9" t="s">
        <v>702</v>
      </c>
    </row>
    <row r="138" spans="1:12" ht="94.5">
      <c r="A138" s="9">
        <v>4</v>
      </c>
      <c r="B138" s="9" t="s">
        <v>715</v>
      </c>
      <c r="C138" s="9" t="s">
        <v>716</v>
      </c>
      <c r="D138" s="9" t="s">
        <v>259</v>
      </c>
      <c r="E138" s="19" t="s">
        <v>717</v>
      </c>
      <c r="F138" s="9" t="s">
        <v>387</v>
      </c>
      <c r="G138" s="9" t="s">
        <v>41</v>
      </c>
      <c r="H138" s="20">
        <v>46622.3</v>
      </c>
      <c r="I138" s="19" t="s">
        <v>712</v>
      </c>
      <c r="J138" s="19" t="s">
        <v>713</v>
      </c>
      <c r="K138" s="9" t="s">
        <v>714</v>
      </c>
      <c r="L138" s="9" t="s">
        <v>702</v>
      </c>
    </row>
    <row r="139" spans="1:12" ht="40.5">
      <c r="A139" s="9">
        <v>5</v>
      </c>
      <c r="B139" s="9" t="s">
        <v>718</v>
      </c>
      <c r="C139" s="9" t="s">
        <v>719</v>
      </c>
      <c r="D139" s="9" t="s">
        <v>259</v>
      </c>
      <c r="E139" s="19" t="s">
        <v>720</v>
      </c>
      <c r="F139" s="9" t="s">
        <v>387</v>
      </c>
      <c r="G139" s="9" t="s">
        <v>41</v>
      </c>
      <c r="H139" s="20">
        <v>33132.44</v>
      </c>
      <c r="I139" s="19" t="s">
        <v>712</v>
      </c>
      <c r="J139" s="19" t="s">
        <v>713</v>
      </c>
      <c r="K139" s="9" t="s">
        <v>714</v>
      </c>
      <c r="L139" s="9" t="s">
        <v>702</v>
      </c>
    </row>
    <row r="140" spans="1:12" ht="81">
      <c r="A140" s="9">
        <v>6</v>
      </c>
      <c r="B140" s="9" t="s">
        <v>721</v>
      </c>
      <c r="C140" s="9" t="s">
        <v>722</v>
      </c>
      <c r="D140" s="9" t="s">
        <v>259</v>
      </c>
      <c r="E140" s="19" t="s">
        <v>723</v>
      </c>
      <c r="F140" s="9" t="s">
        <v>387</v>
      </c>
      <c r="G140" s="9" t="s">
        <v>41</v>
      </c>
      <c r="H140" s="20">
        <v>20926.47</v>
      </c>
      <c r="I140" s="19" t="s">
        <v>712</v>
      </c>
      <c r="J140" s="19" t="s">
        <v>713</v>
      </c>
      <c r="K140" s="9" t="s">
        <v>714</v>
      </c>
      <c r="L140" s="9" t="s">
        <v>702</v>
      </c>
    </row>
    <row r="141" spans="1:12" ht="40.5">
      <c r="A141" s="9">
        <v>7</v>
      </c>
      <c r="B141" s="9" t="s">
        <v>724</v>
      </c>
      <c r="C141" s="9" t="s">
        <v>725</v>
      </c>
      <c r="D141" s="9" t="s">
        <v>726</v>
      </c>
      <c r="E141" s="19" t="s">
        <v>727</v>
      </c>
      <c r="F141" s="9" t="s">
        <v>174</v>
      </c>
      <c r="G141" s="9" t="s">
        <v>728</v>
      </c>
      <c r="H141" s="20">
        <v>13955</v>
      </c>
      <c r="I141" s="19" t="s">
        <v>729</v>
      </c>
      <c r="J141" s="19" t="s">
        <v>730</v>
      </c>
      <c r="K141" s="9" t="s">
        <v>731</v>
      </c>
      <c r="L141" s="9" t="s">
        <v>702</v>
      </c>
    </row>
    <row r="142" spans="1:12" ht="67.5">
      <c r="A142" s="9">
        <v>8</v>
      </c>
      <c r="B142" s="9" t="s">
        <v>732</v>
      </c>
      <c r="C142" s="9" t="s">
        <v>733</v>
      </c>
      <c r="D142" s="9" t="s">
        <v>734</v>
      </c>
      <c r="E142" s="19" t="s">
        <v>735</v>
      </c>
      <c r="F142" s="9" t="s">
        <v>174</v>
      </c>
      <c r="G142" s="9" t="s">
        <v>41</v>
      </c>
      <c r="H142" s="20">
        <v>620000</v>
      </c>
      <c r="I142" s="19" t="s">
        <v>736</v>
      </c>
      <c r="J142" s="19" t="s">
        <v>737</v>
      </c>
      <c r="K142" s="9" t="s">
        <v>738</v>
      </c>
      <c r="L142" s="9" t="s">
        <v>702</v>
      </c>
    </row>
    <row r="143" spans="1:12" ht="14.25">
      <c r="A143" s="9"/>
      <c r="B143" s="10" t="s">
        <v>739</v>
      </c>
      <c r="C143" s="9"/>
      <c r="D143" s="9"/>
      <c r="E143" s="19"/>
      <c r="F143" s="9"/>
      <c r="G143" s="9"/>
      <c r="H143" s="20"/>
      <c r="I143" s="19"/>
      <c r="J143" s="19"/>
      <c r="K143" s="9"/>
      <c r="L143" s="9"/>
    </row>
    <row r="144" spans="1:12" ht="14.25">
      <c r="A144" s="7" t="s">
        <v>17</v>
      </c>
      <c r="B144" s="8">
        <f>COUNTIF(L145:L1176,"=贵港市人民政府")</f>
        <v>12</v>
      </c>
      <c r="C144" s="7"/>
      <c r="D144" s="7"/>
      <c r="E144" s="17"/>
      <c r="F144" s="18"/>
      <c r="G144" s="7"/>
      <c r="H144" s="16">
        <f>SUMIF(L145:L1176,"=贵港市人民政府",H145:H1176)</f>
        <v>1217180.7</v>
      </c>
      <c r="I144" s="22"/>
      <c r="J144" s="22"/>
      <c r="K144" s="16"/>
      <c r="L144" s="7"/>
    </row>
    <row r="145" spans="1:12" ht="94.5">
      <c r="A145" s="9">
        <v>1</v>
      </c>
      <c r="B145" s="9" t="s">
        <v>740</v>
      </c>
      <c r="C145" s="9" t="s">
        <v>741</v>
      </c>
      <c r="D145" s="9" t="s">
        <v>105</v>
      </c>
      <c r="E145" s="19" t="s">
        <v>742</v>
      </c>
      <c r="F145" s="9" t="s">
        <v>58</v>
      </c>
      <c r="G145" s="9" t="s">
        <v>41</v>
      </c>
      <c r="H145" s="20">
        <v>77000</v>
      </c>
      <c r="I145" s="19" t="s">
        <v>743</v>
      </c>
      <c r="J145" s="19" t="s">
        <v>744</v>
      </c>
      <c r="K145" s="9" t="s">
        <v>745</v>
      </c>
      <c r="L145" s="9" t="s">
        <v>746</v>
      </c>
    </row>
    <row r="146" spans="1:12" ht="54">
      <c r="A146" s="9">
        <v>2</v>
      </c>
      <c r="B146" s="9" t="s">
        <v>747</v>
      </c>
      <c r="C146" s="9" t="s">
        <v>748</v>
      </c>
      <c r="D146" s="9" t="s">
        <v>105</v>
      </c>
      <c r="E146" s="19" t="s">
        <v>749</v>
      </c>
      <c r="F146" s="9" t="s">
        <v>22</v>
      </c>
      <c r="G146" s="9" t="s">
        <v>23</v>
      </c>
      <c r="H146" s="20">
        <v>120000</v>
      </c>
      <c r="I146" s="19" t="s">
        <v>750</v>
      </c>
      <c r="J146" s="19" t="s">
        <v>744</v>
      </c>
      <c r="K146" s="9" t="s">
        <v>751</v>
      </c>
      <c r="L146" s="9" t="s">
        <v>746</v>
      </c>
    </row>
    <row r="147" spans="1:12" ht="40.5">
      <c r="A147" s="9">
        <v>3</v>
      </c>
      <c r="B147" s="9" t="s">
        <v>752</v>
      </c>
      <c r="C147" s="9" t="s">
        <v>753</v>
      </c>
      <c r="D147" s="25" t="s">
        <v>105</v>
      </c>
      <c r="E147" s="19" t="s">
        <v>754</v>
      </c>
      <c r="F147" s="9" t="s">
        <v>49</v>
      </c>
      <c r="G147" s="9" t="s">
        <v>755</v>
      </c>
      <c r="H147" s="20">
        <v>118376</v>
      </c>
      <c r="I147" s="19" t="s">
        <v>756</v>
      </c>
      <c r="J147" s="19" t="s">
        <v>757</v>
      </c>
      <c r="K147" s="9" t="s">
        <v>758</v>
      </c>
      <c r="L147" s="9" t="s">
        <v>746</v>
      </c>
    </row>
    <row r="148" spans="1:12" ht="67.5">
      <c r="A148" s="9">
        <v>4</v>
      </c>
      <c r="B148" s="9" t="s">
        <v>759</v>
      </c>
      <c r="C148" s="9" t="s">
        <v>760</v>
      </c>
      <c r="D148" s="9" t="s">
        <v>321</v>
      </c>
      <c r="E148" s="19" t="s">
        <v>761</v>
      </c>
      <c r="F148" s="9" t="s">
        <v>49</v>
      </c>
      <c r="G148" s="9" t="s">
        <v>93</v>
      </c>
      <c r="H148" s="20">
        <v>189284</v>
      </c>
      <c r="I148" s="19" t="s">
        <v>762</v>
      </c>
      <c r="J148" s="19" t="s">
        <v>763</v>
      </c>
      <c r="K148" s="9" t="s">
        <v>764</v>
      </c>
      <c r="L148" s="9" t="s">
        <v>746</v>
      </c>
    </row>
    <row r="149" spans="1:12" ht="67.5">
      <c r="A149" s="9">
        <v>5</v>
      </c>
      <c r="B149" s="9" t="s">
        <v>765</v>
      </c>
      <c r="C149" s="9" t="s">
        <v>766</v>
      </c>
      <c r="D149" s="9" t="s">
        <v>238</v>
      </c>
      <c r="E149" s="19" t="s">
        <v>767</v>
      </c>
      <c r="F149" s="9" t="s">
        <v>49</v>
      </c>
      <c r="G149" s="9" t="s">
        <v>93</v>
      </c>
      <c r="H149" s="20">
        <v>188237</v>
      </c>
      <c r="I149" s="19" t="s">
        <v>762</v>
      </c>
      <c r="J149" s="19" t="s">
        <v>763</v>
      </c>
      <c r="K149" s="9" t="s">
        <v>768</v>
      </c>
      <c r="L149" s="9" t="s">
        <v>746</v>
      </c>
    </row>
    <row r="150" spans="1:12" ht="51.75" customHeight="1">
      <c r="A150" s="9">
        <v>6</v>
      </c>
      <c r="B150" s="9" t="s">
        <v>769</v>
      </c>
      <c r="C150" s="9" t="s">
        <v>770</v>
      </c>
      <c r="D150" s="28" t="s">
        <v>771</v>
      </c>
      <c r="E150" s="19" t="s">
        <v>772</v>
      </c>
      <c r="F150" s="9" t="s">
        <v>22</v>
      </c>
      <c r="G150" s="9" t="s">
        <v>93</v>
      </c>
      <c r="H150" s="20">
        <v>189977.7</v>
      </c>
      <c r="I150" s="19" t="s">
        <v>762</v>
      </c>
      <c r="J150" s="19" t="s">
        <v>773</v>
      </c>
      <c r="K150" s="9" t="s">
        <v>774</v>
      </c>
      <c r="L150" s="9" t="s">
        <v>746</v>
      </c>
    </row>
    <row r="151" spans="1:12" ht="54">
      <c r="A151" s="9">
        <v>7</v>
      </c>
      <c r="B151" s="9" t="s">
        <v>775</v>
      </c>
      <c r="C151" s="9" t="s">
        <v>776</v>
      </c>
      <c r="D151" s="28" t="s">
        <v>666</v>
      </c>
      <c r="E151" s="19" t="s">
        <v>777</v>
      </c>
      <c r="F151" s="9" t="s">
        <v>22</v>
      </c>
      <c r="G151" s="9" t="s">
        <v>41</v>
      </c>
      <c r="H151" s="20">
        <v>65000</v>
      </c>
      <c r="I151" s="19" t="s">
        <v>778</v>
      </c>
      <c r="J151" s="19" t="s">
        <v>779</v>
      </c>
      <c r="K151" s="9" t="s">
        <v>780</v>
      </c>
      <c r="L151" s="9" t="s">
        <v>746</v>
      </c>
    </row>
    <row r="152" spans="1:12" ht="54">
      <c r="A152" s="9">
        <v>8</v>
      </c>
      <c r="B152" s="9" t="s">
        <v>781</v>
      </c>
      <c r="C152" s="9" t="s">
        <v>782</v>
      </c>
      <c r="D152" s="28" t="s">
        <v>321</v>
      </c>
      <c r="E152" s="19" t="s">
        <v>783</v>
      </c>
      <c r="F152" s="9" t="s">
        <v>22</v>
      </c>
      <c r="G152" s="9" t="s">
        <v>41</v>
      </c>
      <c r="H152" s="20">
        <v>60000</v>
      </c>
      <c r="I152" s="19" t="s">
        <v>784</v>
      </c>
      <c r="J152" s="19" t="s">
        <v>785</v>
      </c>
      <c r="K152" s="9" t="s">
        <v>786</v>
      </c>
      <c r="L152" s="9" t="s">
        <v>746</v>
      </c>
    </row>
    <row r="153" spans="1:12" ht="54">
      <c r="A153" s="9">
        <v>9</v>
      </c>
      <c r="B153" s="9" t="s">
        <v>787</v>
      </c>
      <c r="C153" s="9" t="s">
        <v>788</v>
      </c>
      <c r="D153" s="28" t="s">
        <v>511</v>
      </c>
      <c r="E153" s="19" t="s">
        <v>789</v>
      </c>
      <c r="F153" s="9" t="s">
        <v>790</v>
      </c>
      <c r="G153" s="9" t="s">
        <v>791</v>
      </c>
      <c r="H153" s="20">
        <v>70000</v>
      </c>
      <c r="I153" s="19" t="s">
        <v>792</v>
      </c>
      <c r="J153" s="19" t="s">
        <v>793</v>
      </c>
      <c r="K153" s="9" t="s">
        <v>794</v>
      </c>
      <c r="L153" s="9" t="s">
        <v>746</v>
      </c>
    </row>
    <row r="154" spans="1:12" ht="40.5">
      <c r="A154" s="9">
        <v>10</v>
      </c>
      <c r="B154" s="9" t="s">
        <v>795</v>
      </c>
      <c r="C154" s="9" t="s">
        <v>796</v>
      </c>
      <c r="D154" s="28" t="s">
        <v>321</v>
      </c>
      <c r="E154" s="19" t="s">
        <v>797</v>
      </c>
      <c r="F154" s="9" t="s">
        <v>790</v>
      </c>
      <c r="G154" s="9" t="s">
        <v>791</v>
      </c>
      <c r="H154" s="20">
        <v>40000</v>
      </c>
      <c r="I154" s="19" t="s">
        <v>792</v>
      </c>
      <c r="J154" s="19" t="s">
        <v>793</v>
      </c>
      <c r="K154" s="9" t="s">
        <v>798</v>
      </c>
      <c r="L154" s="9" t="s">
        <v>746</v>
      </c>
    </row>
    <row r="155" spans="1:12" ht="67.5">
      <c r="A155" s="9">
        <v>11</v>
      </c>
      <c r="B155" s="9" t="s">
        <v>799</v>
      </c>
      <c r="C155" s="9" t="s">
        <v>800</v>
      </c>
      <c r="D155" s="28" t="s">
        <v>523</v>
      </c>
      <c r="E155" s="19" t="s">
        <v>801</v>
      </c>
      <c r="F155" s="9" t="s">
        <v>790</v>
      </c>
      <c r="G155" s="9" t="s">
        <v>791</v>
      </c>
      <c r="H155" s="20">
        <v>35000</v>
      </c>
      <c r="I155" s="19" t="s">
        <v>792</v>
      </c>
      <c r="J155" s="19" t="s">
        <v>793</v>
      </c>
      <c r="K155" s="9" t="s">
        <v>802</v>
      </c>
      <c r="L155" s="9" t="s">
        <v>746</v>
      </c>
    </row>
    <row r="156" spans="1:12" ht="67.5">
      <c r="A156" s="9">
        <v>12</v>
      </c>
      <c r="B156" s="9" t="s">
        <v>803</v>
      </c>
      <c r="C156" s="9" t="s">
        <v>804</v>
      </c>
      <c r="D156" s="9" t="s">
        <v>238</v>
      </c>
      <c r="E156" s="19" t="s">
        <v>805</v>
      </c>
      <c r="F156" s="9" t="s">
        <v>790</v>
      </c>
      <c r="G156" s="9" t="s">
        <v>59</v>
      </c>
      <c r="H156" s="20">
        <v>64306</v>
      </c>
      <c r="I156" s="19" t="s">
        <v>806</v>
      </c>
      <c r="J156" s="19" t="s">
        <v>807</v>
      </c>
      <c r="K156" s="9" t="s">
        <v>808</v>
      </c>
      <c r="L156" s="9" t="s">
        <v>746</v>
      </c>
    </row>
    <row r="157" spans="1:12" ht="14.25">
      <c r="A157" s="9"/>
      <c r="B157" s="10" t="s">
        <v>809</v>
      </c>
      <c r="C157" s="9"/>
      <c r="D157" s="9"/>
      <c r="E157" s="19"/>
      <c r="F157" s="9"/>
      <c r="G157" s="9"/>
      <c r="H157" s="20"/>
      <c r="I157" s="19"/>
      <c r="J157" s="19"/>
      <c r="K157" s="9"/>
      <c r="L157" s="9"/>
    </row>
    <row r="158" spans="1:12" ht="14.25">
      <c r="A158" s="7" t="s">
        <v>17</v>
      </c>
      <c r="B158" s="8">
        <f>A164</f>
        <v>6</v>
      </c>
      <c r="C158" s="29"/>
      <c r="D158" s="29"/>
      <c r="E158" s="31"/>
      <c r="F158" s="29"/>
      <c r="G158" s="29"/>
      <c r="H158" s="16">
        <f>SUM(H159:H164)</f>
        <v>848633</v>
      </c>
      <c r="I158" s="34"/>
      <c r="J158" s="34"/>
      <c r="K158" s="29"/>
      <c r="L158" s="29"/>
    </row>
    <row r="159" spans="1:12" ht="135">
      <c r="A159" s="30">
        <v>1</v>
      </c>
      <c r="B159" s="30" t="s">
        <v>810</v>
      </c>
      <c r="C159" s="30" t="s">
        <v>811</v>
      </c>
      <c r="D159" s="30" t="s">
        <v>271</v>
      </c>
      <c r="E159" s="32" t="s">
        <v>812</v>
      </c>
      <c r="F159" s="30" t="s">
        <v>49</v>
      </c>
      <c r="G159" s="30" t="s">
        <v>813</v>
      </c>
      <c r="H159" s="33">
        <v>21434</v>
      </c>
      <c r="I159" s="35" t="s">
        <v>814</v>
      </c>
      <c r="J159" s="35" t="s">
        <v>815</v>
      </c>
      <c r="K159" s="30" t="s">
        <v>816</v>
      </c>
      <c r="L159" s="30" t="s">
        <v>816</v>
      </c>
    </row>
    <row r="160" spans="1:12" ht="54">
      <c r="A160" s="30">
        <v>2</v>
      </c>
      <c r="B160" s="9" t="s">
        <v>817</v>
      </c>
      <c r="C160" s="9" t="s">
        <v>818</v>
      </c>
      <c r="D160" s="9" t="s">
        <v>819</v>
      </c>
      <c r="E160" s="19" t="s">
        <v>820</v>
      </c>
      <c r="F160" s="9" t="s">
        <v>49</v>
      </c>
      <c r="G160" s="9" t="s">
        <v>821</v>
      </c>
      <c r="H160" s="20">
        <v>32400</v>
      </c>
      <c r="I160" s="19" t="s">
        <v>822</v>
      </c>
      <c r="J160" s="19" t="s">
        <v>823</v>
      </c>
      <c r="K160" s="9" t="s">
        <v>824</v>
      </c>
      <c r="L160" s="9" t="s">
        <v>824</v>
      </c>
    </row>
    <row r="161" spans="1:12" ht="121.5">
      <c r="A161" s="30">
        <v>3</v>
      </c>
      <c r="B161" s="30" t="s">
        <v>825</v>
      </c>
      <c r="C161" s="30" t="s">
        <v>826</v>
      </c>
      <c r="D161" s="30" t="s">
        <v>587</v>
      </c>
      <c r="E161" s="32" t="s">
        <v>827</v>
      </c>
      <c r="F161" s="30" t="s">
        <v>32</v>
      </c>
      <c r="G161" s="30" t="s">
        <v>813</v>
      </c>
      <c r="H161" s="33">
        <v>440000</v>
      </c>
      <c r="I161" s="35" t="s">
        <v>828</v>
      </c>
      <c r="J161" s="35" t="s">
        <v>829</v>
      </c>
      <c r="K161" s="30" t="s">
        <v>830</v>
      </c>
      <c r="L161" s="30" t="s">
        <v>831</v>
      </c>
    </row>
    <row r="162" spans="1:12" ht="121.5">
      <c r="A162" s="30">
        <v>4</v>
      </c>
      <c r="B162" s="9" t="s">
        <v>832</v>
      </c>
      <c r="C162" s="9" t="s">
        <v>833</v>
      </c>
      <c r="D162" s="9" t="s">
        <v>238</v>
      </c>
      <c r="E162" s="19" t="s">
        <v>834</v>
      </c>
      <c r="F162" s="9" t="s">
        <v>835</v>
      </c>
      <c r="G162" s="30" t="s">
        <v>813</v>
      </c>
      <c r="H162" s="20">
        <v>150000</v>
      </c>
      <c r="I162" s="19" t="s">
        <v>836</v>
      </c>
      <c r="J162" s="19" t="s">
        <v>829</v>
      </c>
      <c r="K162" s="9" t="s">
        <v>837</v>
      </c>
      <c r="L162" s="9" t="s">
        <v>831</v>
      </c>
    </row>
    <row r="163" spans="1:12" ht="81">
      <c r="A163" s="30">
        <v>5</v>
      </c>
      <c r="B163" s="30" t="s">
        <v>838</v>
      </c>
      <c r="C163" s="30" t="s">
        <v>839</v>
      </c>
      <c r="D163" s="30" t="s">
        <v>30</v>
      </c>
      <c r="E163" s="32" t="s">
        <v>840</v>
      </c>
      <c r="F163" s="30" t="s">
        <v>58</v>
      </c>
      <c r="G163" s="9" t="s">
        <v>41</v>
      </c>
      <c r="H163" s="33">
        <v>180000</v>
      </c>
      <c r="I163" s="35" t="s">
        <v>841</v>
      </c>
      <c r="J163" s="35" t="s">
        <v>842</v>
      </c>
      <c r="K163" s="30" t="s">
        <v>843</v>
      </c>
      <c r="L163" s="30" t="s">
        <v>844</v>
      </c>
    </row>
    <row r="164" spans="1:12" ht="81">
      <c r="A164" s="30">
        <v>6</v>
      </c>
      <c r="B164" s="9" t="s">
        <v>845</v>
      </c>
      <c r="C164" s="9" t="s">
        <v>846</v>
      </c>
      <c r="D164" s="9" t="s">
        <v>39</v>
      </c>
      <c r="E164" s="19" t="s">
        <v>847</v>
      </c>
      <c r="F164" s="9" t="s">
        <v>848</v>
      </c>
      <c r="G164" s="9" t="s">
        <v>41</v>
      </c>
      <c r="H164" s="20">
        <v>24799</v>
      </c>
      <c r="I164" s="19" t="s">
        <v>849</v>
      </c>
      <c r="J164" s="19" t="s">
        <v>850</v>
      </c>
      <c r="K164" s="9" t="s">
        <v>851</v>
      </c>
      <c r="L164" s="9" t="s">
        <v>844</v>
      </c>
    </row>
  </sheetData>
  <sheetProtection/>
  <autoFilter ref="A4:L164"/>
  <mergeCells count="3">
    <mergeCell ref="A1:B1"/>
    <mergeCell ref="A2:L2"/>
    <mergeCell ref="K3:L3"/>
  </mergeCells>
  <printOptions/>
  <pageMargins left="0.71" right="0.71" top="0.75" bottom="0.75" header="0.31" footer="0.31"/>
  <pageSetup firstPageNumber="1" useFirstPageNumber="1" fitToHeight="0" fitToWidth="1" horizontalDpi="600" verticalDpi="600" orientation="landscape" paperSize="8" scale="87"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周晓峰</dc:creator>
  <cp:keywords/>
  <dc:description/>
  <cp:lastModifiedBy>魏萍</cp:lastModifiedBy>
  <cp:lastPrinted>2020-02-21T09:00:46Z</cp:lastPrinted>
  <dcterms:created xsi:type="dcterms:W3CDTF">2020-02-18T01:31:43Z</dcterms:created>
  <dcterms:modified xsi:type="dcterms:W3CDTF">2020-10-09T01:58:19Z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2052-10.1.0.7448</vt:lpwstr>
  </property>
</Properties>
</file>